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5090" windowHeight="7890" firstSheet="1" activeTab="1"/>
  </bookViews>
  <sheets>
    <sheet name="Sheet1" sheetId="1" r:id="rId1"/>
    <sheet name="3-Part Budget FINAL" sheetId="10" r:id="rId2"/>
    <sheet name="Sheet2" sheetId="2" state="hidden" r:id="rId3"/>
    <sheet name="Sheet3" sheetId="3" state="hidden" r:id="rId4"/>
    <sheet name="Sheet4" sheetId="4" state="hidden" r:id="rId5"/>
    <sheet name="Sheet5" sheetId="5" state="hidden" r:id="rId6"/>
    <sheet name="Sheet6" sheetId="6" state="hidden" r:id="rId7"/>
    <sheet name="3-Part Budget" sheetId="8" state="hidden" r:id="rId8"/>
  </sheets>
  <definedNames>
    <definedName name="_xlnm._FilterDatabase" localSheetId="7" hidden="1">'3-Part Budget'!$D$70:$K$92</definedName>
    <definedName name="_xlnm._FilterDatabase" localSheetId="0" hidden="1">Sheet1!$D$1:$J$1</definedName>
    <definedName name="_xlnm._FilterDatabase" localSheetId="5" hidden="1">Sheet5!$A$1:$U$221</definedName>
    <definedName name="_xlnm._FilterDatabase" localSheetId="6" hidden="1">Sheet6!$A$3:$M$208</definedName>
    <definedName name="_xlnm.Print_Area" localSheetId="1">'3-Part Budget FINAL'!$B$2:$G$59</definedName>
    <definedName name="_xlnm.Print_Area" localSheetId="6">Sheet6!#REF!</definedName>
  </definedNames>
  <calcPr calcId="145621"/>
  <pivotCaches>
    <pivotCache cacheId="77" r:id="rId9"/>
  </pivotCaches>
</workbook>
</file>

<file path=xl/calcChain.xml><?xml version="1.0" encoding="utf-8"?>
<calcChain xmlns="http://schemas.openxmlformats.org/spreadsheetml/2006/main">
  <c r="F59" i="10" l="1"/>
  <c r="E59" i="10"/>
  <c r="D59" i="10"/>
  <c r="G48" i="10" l="1"/>
  <c r="G50" i="10"/>
  <c r="G36" i="10"/>
  <c r="G37" i="10"/>
  <c r="G42" i="10"/>
  <c r="G39" i="10"/>
  <c r="G16" i="10"/>
  <c r="G6" i="10"/>
  <c r="G38" i="10"/>
  <c r="G55" i="10"/>
  <c r="G53" i="10"/>
  <c r="G56" i="10"/>
  <c r="G18" i="10"/>
  <c r="G8" i="10"/>
  <c r="G13" i="10"/>
  <c r="G47" i="10"/>
  <c r="G32" i="10"/>
  <c r="G26" i="10"/>
  <c r="G29" i="10"/>
  <c r="G33" i="10"/>
  <c r="G7" i="10"/>
  <c r="G17" i="10"/>
  <c r="G25" i="10"/>
  <c r="G10" i="10"/>
  <c r="G24" i="10"/>
  <c r="G46" i="10"/>
  <c r="G4" i="10"/>
  <c r="G12" i="10"/>
  <c r="G45" i="10"/>
  <c r="G21" i="10"/>
  <c r="G54" i="10"/>
  <c r="G51" i="10"/>
  <c r="G41" i="10"/>
  <c r="G9" i="10"/>
  <c r="G15" i="10"/>
  <c r="G43" i="10"/>
  <c r="G52" i="10"/>
  <c r="G57" i="10"/>
  <c r="G34" i="10"/>
  <c r="G40" i="10"/>
  <c r="G35" i="10"/>
  <c r="G49" i="10"/>
  <c r="G3" i="10"/>
  <c r="G20" i="10"/>
  <c r="G44" i="10"/>
  <c r="G28" i="10"/>
  <c r="G23" i="10"/>
  <c r="G30" i="10"/>
  <c r="G27" i="10"/>
  <c r="G58" i="10"/>
  <c r="G14" i="10"/>
  <c r="G31" i="10"/>
  <c r="G11" i="10"/>
  <c r="G5" i="10"/>
  <c r="G19" i="10"/>
  <c r="G22" i="10"/>
  <c r="G59" i="10" l="1"/>
  <c r="J27" i="8"/>
  <c r="M27" i="8" s="1"/>
  <c r="I60" i="8"/>
  <c r="I33" i="8"/>
  <c r="J29" i="8"/>
  <c r="M29" i="8" s="1"/>
  <c r="J32" i="8"/>
  <c r="M32" i="8" s="1"/>
  <c r="J15" i="8"/>
  <c r="M15" i="8" s="1"/>
  <c r="J18" i="8"/>
  <c r="M18" i="8" s="1"/>
  <c r="I4" i="8"/>
  <c r="B59" i="8"/>
  <c r="B39" i="8"/>
  <c r="B40" i="8"/>
  <c r="B41" i="8"/>
  <c r="B42" i="8"/>
  <c r="B43" i="8"/>
  <c r="B44" i="8"/>
  <c r="B45" i="8"/>
  <c r="B46" i="8"/>
  <c r="B47" i="8"/>
  <c r="B48" i="8"/>
  <c r="B49" i="8"/>
  <c r="B50" i="8"/>
  <c r="B51" i="8"/>
  <c r="B52" i="8"/>
  <c r="B53" i="8"/>
  <c r="B54" i="8"/>
  <c r="B55" i="8"/>
  <c r="B56" i="8"/>
  <c r="B57" i="8"/>
  <c r="B58" i="8"/>
  <c r="B38" i="8"/>
  <c r="B28" i="8"/>
  <c r="B29" i="8"/>
  <c r="B30" i="8"/>
  <c r="B31" i="8"/>
  <c r="B32" i="8"/>
  <c r="B33" i="8"/>
  <c r="B27" i="8"/>
  <c r="B5" i="8"/>
  <c r="B6" i="8"/>
  <c r="B7" i="8"/>
  <c r="B8" i="8"/>
  <c r="B9" i="8"/>
  <c r="B10" i="8"/>
  <c r="B11" i="8"/>
  <c r="B12" i="8"/>
  <c r="B13" i="8"/>
  <c r="B14" i="8"/>
  <c r="B15" i="8"/>
  <c r="B16" i="8"/>
  <c r="B17" i="8"/>
  <c r="B18" i="8"/>
  <c r="B19" i="8"/>
  <c r="B20" i="8"/>
  <c r="B21" i="8"/>
  <c r="B22" i="8"/>
  <c r="B4" i="8"/>
  <c r="H4" i="8"/>
  <c r="I11" i="8"/>
  <c r="I12" i="8"/>
  <c r="I13" i="8"/>
  <c r="I14" i="8"/>
  <c r="I15" i="8"/>
  <c r="I16" i="8"/>
  <c r="I17" i="8"/>
  <c r="I18" i="8"/>
  <c r="I19" i="8"/>
  <c r="I20" i="8"/>
  <c r="I21" i="8"/>
  <c r="I22" i="8"/>
  <c r="I10" i="8"/>
  <c r="I5" i="8"/>
  <c r="I6" i="8"/>
  <c r="J6" i="8" s="1"/>
  <c r="M6" i="8" s="1"/>
  <c r="I8" i="8"/>
  <c r="I9" i="8"/>
  <c r="I7" i="8"/>
  <c r="J7" i="8" s="1"/>
  <c r="M7" i="8" s="1"/>
  <c r="I31" i="8"/>
  <c r="I29" i="8"/>
  <c r="I27" i="8"/>
  <c r="I28" i="8"/>
  <c r="I30" i="8"/>
  <c r="I61" i="8"/>
  <c r="I59" i="8" s="1"/>
  <c r="I62" i="8" l="1"/>
  <c r="I42" i="8"/>
  <c r="J42" i="8" s="1"/>
  <c r="I46" i="8"/>
  <c r="J46" i="8" s="1"/>
  <c r="I50" i="8"/>
  <c r="J50" i="8" s="1"/>
  <c r="I54" i="8"/>
  <c r="J54" i="8" s="1"/>
  <c r="I58" i="8"/>
  <c r="J58" i="8" s="1"/>
  <c r="I39" i="8"/>
  <c r="J39" i="8" s="1"/>
  <c r="M39" i="8" s="1"/>
  <c r="I43" i="8"/>
  <c r="J43" i="8" s="1"/>
  <c r="I47" i="8"/>
  <c r="J47" i="8" s="1"/>
  <c r="I51" i="8"/>
  <c r="J51" i="8" s="1"/>
  <c r="I55" i="8"/>
  <c r="J55" i="8" s="1"/>
  <c r="I38" i="8"/>
  <c r="J38" i="8" s="1"/>
  <c r="J59" i="8" s="1"/>
  <c r="M59" i="8" s="1"/>
  <c r="I40" i="8"/>
  <c r="J40" i="8" s="1"/>
  <c r="I44" i="8"/>
  <c r="J44" i="8" s="1"/>
  <c r="I48" i="8"/>
  <c r="J48" i="8" s="1"/>
  <c r="I52" i="8"/>
  <c r="J52" i="8" s="1"/>
  <c r="I56" i="8"/>
  <c r="J56" i="8" s="1"/>
  <c r="I41" i="8"/>
  <c r="J41" i="8" s="1"/>
  <c r="I45" i="8"/>
  <c r="J45" i="8" s="1"/>
  <c r="I49" i="8"/>
  <c r="J49" i="8" s="1"/>
  <c r="I53" i="8"/>
  <c r="J53" i="8" s="1"/>
  <c r="I57" i="8"/>
  <c r="J57" i="8" s="1"/>
  <c r="I23" i="8"/>
  <c r="K39" i="8"/>
  <c r="L39" i="8" s="1"/>
  <c r="I24" i="8"/>
  <c r="I34" i="8"/>
  <c r="I35" i="8" s="1"/>
  <c r="K45" i="8" l="1"/>
  <c r="L45" i="8" s="1"/>
  <c r="M45" i="8"/>
  <c r="K46" i="8"/>
  <c r="L46" i="8" s="1"/>
  <c r="M46" i="8"/>
  <c r="K57" i="8"/>
  <c r="L57" i="8" s="1"/>
  <c r="M57" i="8"/>
  <c r="K41" i="8"/>
  <c r="L41" i="8" s="1"/>
  <c r="M41" i="8"/>
  <c r="K51" i="8"/>
  <c r="L51" i="8" s="1"/>
  <c r="M51" i="8"/>
  <c r="K53" i="8"/>
  <c r="L53" i="8" s="1"/>
  <c r="M53" i="8"/>
  <c r="K56" i="8"/>
  <c r="L56" i="8" s="1"/>
  <c r="M56" i="8"/>
  <c r="K40" i="8"/>
  <c r="L40" i="8" s="1"/>
  <c r="M40" i="8"/>
  <c r="K47" i="8"/>
  <c r="L47" i="8" s="1"/>
  <c r="M47" i="8"/>
  <c r="K54" i="8"/>
  <c r="L54" i="8" s="1"/>
  <c r="M54" i="8"/>
  <c r="K49" i="8"/>
  <c r="L49" i="8" s="1"/>
  <c r="M49" i="8"/>
  <c r="K52" i="8"/>
  <c r="L52" i="8" s="1"/>
  <c r="M52" i="8"/>
  <c r="M38" i="8"/>
  <c r="K38" i="8"/>
  <c r="L38" i="8" s="1"/>
  <c r="K43" i="8"/>
  <c r="L43" i="8" s="1"/>
  <c r="M43" i="8"/>
  <c r="K50" i="8"/>
  <c r="L50" i="8" s="1"/>
  <c r="M50" i="8"/>
  <c r="K48" i="8"/>
  <c r="L48" i="8" s="1"/>
  <c r="M48" i="8"/>
  <c r="K55" i="8"/>
  <c r="L55" i="8" s="1"/>
  <c r="M55" i="8"/>
  <c r="K44" i="8"/>
  <c r="L44" i="8" s="1"/>
  <c r="M44" i="8"/>
  <c r="K58" i="8"/>
  <c r="L58" i="8" s="1"/>
  <c r="M58" i="8"/>
  <c r="K42" i="8"/>
  <c r="L42" i="8" s="1"/>
  <c r="M42" i="8"/>
  <c r="J60" i="8"/>
  <c r="I63" i="8"/>
  <c r="K59" i="8"/>
  <c r="L59" i="8" s="1"/>
  <c r="F59" i="8"/>
  <c r="E59" i="8"/>
  <c r="H58" i="8"/>
  <c r="G58" i="8"/>
  <c r="H57" i="8"/>
  <c r="G57" i="8"/>
  <c r="H56" i="8"/>
  <c r="G56" i="8"/>
  <c r="H55" i="8"/>
  <c r="G55" i="8"/>
  <c r="H54" i="8"/>
  <c r="G54" i="8"/>
  <c r="H53" i="8"/>
  <c r="G53" i="8"/>
  <c r="H52" i="8"/>
  <c r="G52" i="8"/>
  <c r="H51" i="8"/>
  <c r="G51" i="8"/>
  <c r="H50" i="8"/>
  <c r="G50" i="8"/>
  <c r="H49" i="8"/>
  <c r="G49" i="8"/>
  <c r="H48" i="8"/>
  <c r="G48" i="8"/>
  <c r="H47" i="8"/>
  <c r="G47" i="8"/>
  <c r="H46" i="8"/>
  <c r="G46" i="8"/>
  <c r="H45" i="8"/>
  <c r="G45" i="8"/>
  <c r="H44" i="8"/>
  <c r="G44" i="8"/>
  <c r="H43" i="8"/>
  <c r="G43" i="8"/>
  <c r="H42" i="8"/>
  <c r="G42" i="8"/>
  <c r="H41" i="8"/>
  <c r="G41" i="8"/>
  <c r="H40" i="8"/>
  <c r="G40" i="8"/>
  <c r="H39" i="8"/>
  <c r="G39" i="8"/>
  <c r="H38" i="8"/>
  <c r="G38" i="8"/>
  <c r="F34" i="8"/>
  <c r="E34" i="8"/>
  <c r="H33" i="8"/>
  <c r="G33" i="8"/>
  <c r="H32" i="8"/>
  <c r="G32" i="8"/>
  <c r="H31" i="8"/>
  <c r="G31" i="8"/>
  <c r="H30" i="8"/>
  <c r="G30" i="8"/>
  <c r="H29" i="8"/>
  <c r="G29" i="8"/>
  <c r="H28" i="8"/>
  <c r="G28" i="8"/>
  <c r="H27" i="8"/>
  <c r="G27" i="8"/>
  <c r="H26" i="8"/>
  <c r="H37" i="8" s="1"/>
  <c r="G26" i="8"/>
  <c r="G37" i="8" s="1"/>
  <c r="F26" i="8"/>
  <c r="F37" i="8" s="1"/>
  <c r="E26" i="8"/>
  <c r="E37" i="8" s="1"/>
  <c r="D26" i="8"/>
  <c r="D37" i="8" s="1"/>
  <c r="F23" i="8"/>
  <c r="E23" i="8"/>
  <c r="H22" i="8"/>
  <c r="G22" i="8"/>
  <c r="H21" i="8"/>
  <c r="G21" i="8"/>
  <c r="H20" i="8"/>
  <c r="G20" i="8"/>
  <c r="H19" i="8"/>
  <c r="G19" i="8"/>
  <c r="H18" i="8"/>
  <c r="G18" i="8"/>
  <c r="H17" i="8"/>
  <c r="G17" i="8"/>
  <c r="H16" i="8"/>
  <c r="G16" i="8"/>
  <c r="H15" i="8"/>
  <c r="G15" i="8"/>
  <c r="H14" i="8"/>
  <c r="G14" i="8"/>
  <c r="H13" i="8"/>
  <c r="G13" i="8"/>
  <c r="H12" i="8"/>
  <c r="G12" i="8"/>
  <c r="H11" i="8"/>
  <c r="G11" i="8"/>
  <c r="H10" i="8"/>
  <c r="G10" i="8"/>
  <c r="H9" i="8"/>
  <c r="G9" i="8"/>
  <c r="H8" i="8"/>
  <c r="G8" i="8"/>
  <c r="H7" i="8"/>
  <c r="G7" i="8"/>
  <c r="H6" i="8"/>
  <c r="G6" i="8"/>
  <c r="H5" i="8"/>
  <c r="G5" i="8"/>
  <c r="G4" i="8"/>
  <c r="G34" i="8" l="1"/>
  <c r="H59" i="8"/>
  <c r="F61" i="8"/>
  <c r="F24" i="8" s="1"/>
  <c r="G59" i="8"/>
  <c r="F35" i="8"/>
  <c r="G23" i="8"/>
  <c r="H34" i="8"/>
  <c r="E61" i="8"/>
  <c r="H23" i="8"/>
  <c r="F60" i="8" l="1"/>
  <c r="G61" i="8"/>
  <c r="G24" i="8" s="1"/>
  <c r="E35" i="8"/>
  <c r="E60" i="8"/>
  <c r="E24" i="8"/>
  <c r="G35" i="8"/>
  <c r="G60" i="8"/>
  <c r="H61" i="8"/>
  <c r="H60" i="8" s="1"/>
  <c r="J30" i="8" l="1"/>
  <c r="M30" i="8" s="1"/>
  <c r="J11" i="8"/>
  <c r="M11" i="8" s="1"/>
  <c r="J19" i="8"/>
  <c r="M19" i="8" s="1"/>
  <c r="J4" i="8"/>
  <c r="M4" i="8" s="1"/>
  <c r="J8" i="8"/>
  <c r="M8" i="8" s="1"/>
  <c r="J12" i="8"/>
  <c r="M12" i="8" s="1"/>
  <c r="J16" i="8"/>
  <c r="M16" i="8" s="1"/>
  <c r="J20" i="8"/>
  <c r="M20" i="8" s="1"/>
  <c r="J31" i="8"/>
  <c r="M31" i="8" s="1"/>
  <c r="J28" i="8"/>
  <c r="J5" i="8"/>
  <c r="M5" i="8" s="1"/>
  <c r="J9" i="8"/>
  <c r="M9" i="8" s="1"/>
  <c r="J13" i="8"/>
  <c r="M13" i="8" s="1"/>
  <c r="J17" i="8"/>
  <c r="M17" i="8" s="1"/>
  <c r="J21" i="8"/>
  <c r="M21" i="8" s="1"/>
  <c r="J33" i="8"/>
  <c r="M33" i="8" s="1"/>
  <c r="J10" i="8"/>
  <c r="M10" i="8" s="1"/>
  <c r="J14" i="8"/>
  <c r="M14" i="8" s="1"/>
  <c r="J22" i="8"/>
  <c r="M22" i="8" s="1"/>
  <c r="H24" i="8"/>
  <c r="H35" i="8"/>
  <c r="J34" i="8" l="1"/>
  <c r="M28" i="8"/>
  <c r="J23" i="8"/>
  <c r="M23" i="8" l="1"/>
  <c r="J61" i="8"/>
  <c r="M34" i="8"/>
  <c r="J35" i="8"/>
  <c r="J24" i="8"/>
  <c r="J62" i="8"/>
  <c r="J63" i="8" s="1"/>
  <c r="M61" i="8" l="1"/>
  <c r="N61" i="8"/>
  <c r="M99" i="6"/>
  <c r="M130" i="6"/>
  <c r="M198" i="6"/>
  <c r="M114" i="6"/>
  <c r="M199" i="6"/>
  <c r="M177" i="6"/>
  <c r="M205" i="6"/>
  <c r="M98" i="6"/>
  <c r="M109" i="6"/>
  <c r="M153" i="6"/>
  <c r="M167" i="6"/>
  <c r="M171" i="6"/>
  <c r="M111" i="6"/>
  <c r="M188" i="6"/>
  <c r="M202" i="6"/>
  <c r="M175" i="6"/>
  <c r="M100" i="6"/>
  <c r="M54" i="6"/>
  <c r="M97" i="6"/>
  <c r="M86" i="6"/>
  <c r="M105" i="6"/>
  <c r="M150" i="6"/>
  <c r="M187" i="6"/>
  <c r="M183" i="6"/>
  <c r="M67" i="6"/>
  <c r="M23" i="6"/>
  <c r="M101" i="6"/>
  <c r="M201" i="6"/>
  <c r="M162" i="6"/>
  <c r="M77" i="6"/>
  <c r="M179" i="6"/>
  <c r="M29" i="6"/>
  <c r="M169" i="6"/>
  <c r="M70" i="6"/>
  <c r="M131" i="6"/>
  <c r="M195" i="6"/>
  <c r="M203" i="6"/>
  <c r="M24" i="6"/>
  <c r="M85" i="6"/>
  <c r="M136" i="6"/>
  <c r="M58" i="6"/>
  <c r="M83" i="6"/>
  <c r="M55" i="6"/>
  <c r="M78" i="6"/>
  <c r="M21" i="6"/>
  <c r="M27" i="6"/>
  <c r="M139" i="6"/>
  <c r="M71" i="6"/>
  <c r="M196" i="6"/>
  <c r="M181" i="6"/>
  <c r="M189" i="6"/>
  <c r="M50" i="6"/>
  <c r="M15" i="6"/>
  <c r="M157" i="6"/>
  <c r="M40" i="6"/>
  <c r="M61" i="6"/>
  <c r="M138" i="6"/>
  <c r="M22" i="6"/>
  <c r="M57" i="6"/>
  <c r="M95" i="6"/>
  <c r="M66" i="6"/>
  <c r="M137" i="6"/>
  <c r="M168" i="6"/>
  <c r="M81" i="6"/>
  <c r="M31" i="6"/>
  <c r="M151" i="6"/>
  <c r="M132" i="6"/>
  <c r="M43" i="6"/>
  <c r="M143" i="6"/>
  <c r="M36" i="6"/>
  <c r="M18" i="6"/>
  <c r="M110" i="6"/>
  <c r="M56" i="6"/>
  <c r="M108" i="6"/>
  <c r="M68" i="6"/>
  <c r="M79" i="6"/>
  <c r="M72" i="6"/>
  <c r="M11" i="6"/>
  <c r="M51" i="6"/>
  <c r="M160" i="6"/>
  <c r="M25" i="6"/>
  <c r="M88" i="6"/>
  <c r="M16" i="6"/>
  <c r="M30" i="6"/>
  <c r="M34" i="6"/>
  <c r="M149" i="6"/>
  <c r="M184" i="6"/>
  <c r="M45" i="6"/>
  <c r="M41" i="6"/>
  <c r="M37" i="6"/>
  <c r="M9" i="6"/>
  <c r="M161" i="6"/>
  <c r="M89" i="6"/>
  <c r="M32" i="6"/>
  <c r="M33" i="6"/>
  <c r="M141" i="6"/>
  <c r="M53" i="6"/>
  <c r="M12" i="6"/>
  <c r="M26" i="6"/>
  <c r="M48" i="6"/>
  <c r="M94" i="6"/>
  <c r="M28" i="6"/>
  <c r="M38" i="6"/>
  <c r="M35" i="6"/>
  <c r="M92" i="6"/>
  <c r="M8" i="6"/>
  <c r="M6" i="6"/>
  <c r="M7" i="6"/>
  <c r="M13" i="6"/>
  <c r="M14" i="6"/>
  <c r="M19" i="6"/>
  <c r="M20" i="6"/>
  <c r="M42" i="6"/>
  <c r="M47" i="6"/>
  <c r="M46" i="6"/>
  <c r="M49" i="6"/>
  <c r="M59" i="6"/>
  <c r="M69" i="6"/>
  <c r="M73" i="6"/>
  <c r="M76" i="6"/>
  <c r="M90" i="6"/>
  <c r="M93" i="6"/>
  <c r="M119" i="6"/>
  <c r="M117" i="6"/>
  <c r="M118" i="6"/>
  <c r="M120" i="6"/>
  <c r="M121" i="6"/>
  <c r="M133" i="6"/>
  <c r="M134" i="6"/>
  <c r="M135" i="6"/>
  <c r="M142" i="6"/>
  <c r="M147" i="6"/>
  <c r="M148" i="6"/>
  <c r="M152" i="6"/>
  <c r="M155" i="6"/>
  <c r="M156" i="6"/>
  <c r="M170" i="6"/>
  <c r="M172" i="6"/>
  <c r="M178" i="6"/>
  <c r="M185" i="6"/>
  <c r="M204" i="6"/>
  <c r="M91" i="6"/>
  <c r="M80" i="6"/>
  <c r="M190" i="6"/>
  <c r="M146" i="6"/>
  <c r="M10" i="6"/>
  <c r="M158" i="6"/>
  <c r="M191" i="6"/>
  <c r="M163" i="6"/>
  <c r="M154" i="6"/>
  <c r="M87" i="6"/>
  <c r="M5" i="6"/>
  <c r="M192" i="6"/>
  <c r="M39" i="6"/>
  <c r="M84" i="6"/>
  <c r="M4" i="6"/>
  <c r="M64" i="6"/>
  <c r="M82" i="6"/>
  <c r="M107" i="6"/>
  <c r="M124" i="6"/>
  <c r="M44" i="6"/>
  <c r="M62" i="6"/>
  <c r="M52" i="6"/>
  <c r="M63" i="6"/>
  <c r="M75" i="6"/>
  <c r="M180" i="6"/>
  <c r="M17" i="6"/>
  <c r="M74" i="6"/>
  <c r="M128" i="6"/>
  <c r="M113" i="6"/>
  <c r="M166" i="6"/>
  <c r="M123" i="6"/>
  <c r="M127" i="6"/>
  <c r="M186" i="6"/>
  <c r="M164" i="6"/>
  <c r="M182" i="6"/>
  <c r="M197" i="6"/>
  <c r="M122" i="6"/>
  <c r="M116" i="6"/>
  <c r="M173" i="6"/>
  <c r="M126" i="6"/>
  <c r="M96" i="6"/>
  <c r="M115" i="6"/>
  <c r="M145" i="6"/>
  <c r="M65" i="6"/>
  <c r="M112" i="6"/>
  <c r="M106" i="6"/>
  <c r="M159" i="6"/>
  <c r="M104" i="6"/>
  <c r="M125" i="6"/>
  <c r="M129" i="6"/>
  <c r="M176" i="6"/>
  <c r="M103" i="6"/>
  <c r="M102" i="6"/>
  <c r="M165" i="6"/>
  <c r="M60" i="6"/>
  <c r="M200" i="6"/>
  <c r="M174" i="6"/>
  <c r="M206" i="6"/>
  <c r="M144" i="6"/>
  <c r="M140" i="6"/>
  <c r="M207" i="6"/>
  <c r="M193" i="6"/>
  <c r="M194" i="6"/>
  <c r="M208" i="6" l="1"/>
  <c r="L208" i="6"/>
  <c r="J208" i="6"/>
  <c r="I208" i="6"/>
  <c r="H208" i="6"/>
  <c r="K207" i="6"/>
  <c r="K206" i="6"/>
  <c r="K205" i="6"/>
  <c r="K204" i="6"/>
  <c r="K203" i="6"/>
  <c r="K202" i="6"/>
  <c r="K201" i="6"/>
  <c r="K200" i="6"/>
  <c r="K199" i="6"/>
  <c r="K198" i="6"/>
  <c r="K197" i="6"/>
  <c r="K196" i="6"/>
  <c r="K195" i="6"/>
  <c r="K194" i="6"/>
  <c r="K193" i="6"/>
  <c r="K192" i="6"/>
  <c r="K191" i="6"/>
  <c r="K190" i="6"/>
  <c r="K189" i="6"/>
  <c r="K188" i="6"/>
  <c r="K187" i="6"/>
  <c r="K186" i="6"/>
  <c r="K185" i="6"/>
  <c r="K184" i="6"/>
  <c r="K183" i="6"/>
  <c r="K182" i="6"/>
  <c r="K181" i="6"/>
  <c r="K180" i="6"/>
  <c r="K179" i="6"/>
  <c r="K178" i="6"/>
  <c r="K177" i="6"/>
  <c r="K174" i="6"/>
  <c r="K173" i="6"/>
  <c r="K176" i="6"/>
  <c r="K172" i="6"/>
  <c r="K175" i="6"/>
  <c r="K170" i="6"/>
  <c r="K169" i="6"/>
  <c r="K171" i="6"/>
  <c r="K165" i="6"/>
  <c r="K166" i="6"/>
  <c r="K164" i="6"/>
  <c r="K168" i="6"/>
  <c r="K167" i="6"/>
  <c r="K163" i="6"/>
  <c r="K161" i="6"/>
  <c r="K162" i="6"/>
  <c r="K160" i="6"/>
  <c r="K159" i="6"/>
  <c r="K158" i="6"/>
  <c r="K156" i="6"/>
  <c r="K157" i="6"/>
  <c r="K155" i="6"/>
  <c r="K154" i="6"/>
  <c r="K152" i="6"/>
  <c r="K153" i="6"/>
  <c r="K151" i="6"/>
  <c r="K149" i="6"/>
  <c r="K148" i="6"/>
  <c r="K150" i="6"/>
  <c r="K147" i="6"/>
  <c r="K146" i="6"/>
  <c r="K143" i="6"/>
  <c r="K142" i="6"/>
  <c r="K145" i="6"/>
  <c r="K144" i="6"/>
  <c r="K141" i="6"/>
  <c r="K135" i="6"/>
  <c r="K134" i="6"/>
  <c r="K133" i="6"/>
  <c r="K140" i="6"/>
  <c r="K139" i="6"/>
  <c r="K138" i="6"/>
  <c r="K132" i="6"/>
  <c r="K131" i="6"/>
  <c r="K130" i="6"/>
  <c r="K137" i="6"/>
  <c r="K136" i="6"/>
  <c r="K129" i="6"/>
  <c r="K128" i="6"/>
  <c r="K127" i="6"/>
  <c r="K124" i="6"/>
  <c r="K123" i="6"/>
  <c r="K126" i="6"/>
  <c r="K125" i="6"/>
  <c r="K121" i="6"/>
  <c r="K122" i="6"/>
  <c r="K120" i="6"/>
  <c r="K118" i="6"/>
  <c r="K117" i="6"/>
  <c r="K119" i="6"/>
  <c r="K116" i="6"/>
  <c r="K114" i="6"/>
  <c r="K115" i="6"/>
  <c r="K113" i="6"/>
  <c r="K110" i="6"/>
  <c r="K109" i="6"/>
  <c r="K108" i="6"/>
  <c r="K112" i="6"/>
  <c r="K111" i="6"/>
  <c r="K105" i="6"/>
  <c r="K104" i="6"/>
  <c r="K107" i="6"/>
  <c r="K103" i="6"/>
  <c r="K102" i="6"/>
  <c r="K106" i="6"/>
  <c r="K97" i="6"/>
  <c r="K96" i="6"/>
  <c r="K101" i="6"/>
  <c r="K100" i="6"/>
  <c r="K99" i="6"/>
  <c r="K98" i="6"/>
  <c r="K95" i="6"/>
  <c r="K94" i="6"/>
  <c r="K92" i="6"/>
  <c r="K93" i="6"/>
  <c r="K91" i="6"/>
  <c r="K90" i="6"/>
  <c r="K88" i="6"/>
  <c r="K87" i="6"/>
  <c r="K89" i="6"/>
  <c r="K84" i="6"/>
  <c r="K83" i="6"/>
  <c r="K82" i="6"/>
  <c r="K86" i="6"/>
  <c r="K85" i="6"/>
  <c r="K81" i="6"/>
  <c r="K80" i="6"/>
  <c r="K77" i="6"/>
  <c r="K76" i="6"/>
  <c r="K79" i="6"/>
  <c r="K78" i="6"/>
  <c r="K75" i="6"/>
  <c r="K74" i="6"/>
  <c r="K73" i="6"/>
  <c r="K72" i="6"/>
  <c r="K71" i="6"/>
  <c r="K70" i="6"/>
  <c r="K69" i="6"/>
  <c r="K68" i="6"/>
  <c r="K67" i="6"/>
  <c r="K65" i="6"/>
  <c r="K64" i="6"/>
  <c r="K66" i="6"/>
  <c r="K63" i="6"/>
  <c r="K61" i="6"/>
  <c r="K60" i="6"/>
  <c r="K62" i="6"/>
  <c r="K59" i="6"/>
  <c r="K58" i="6"/>
  <c r="K56" i="6"/>
  <c r="K55" i="6"/>
  <c r="K54" i="6"/>
  <c r="K57" i="6"/>
  <c r="K53" i="6"/>
  <c r="K52" i="6"/>
  <c r="K50" i="6"/>
  <c r="K49" i="6"/>
  <c r="K51" i="6"/>
  <c r="K48" i="6"/>
  <c r="K46" i="6"/>
  <c r="K47" i="6"/>
  <c r="K45" i="6"/>
  <c r="K44" i="6"/>
  <c r="K43" i="6"/>
  <c r="K42" i="6"/>
  <c r="K41" i="6"/>
  <c r="K40" i="6"/>
  <c r="K39" i="6"/>
  <c r="K38" i="6"/>
  <c r="K37" i="6"/>
  <c r="K36" i="6"/>
  <c r="K35" i="6"/>
  <c r="K33" i="6"/>
  <c r="K34" i="6"/>
  <c r="K32" i="6"/>
  <c r="K30" i="6"/>
  <c r="K29" i="6"/>
  <c r="K31" i="6"/>
  <c r="K28" i="6"/>
  <c r="K27" i="6"/>
  <c r="K26" i="6"/>
  <c r="K25" i="6"/>
  <c r="K22" i="6"/>
  <c r="K21" i="6"/>
  <c r="K20" i="6"/>
  <c r="K24" i="6"/>
  <c r="K23" i="6"/>
  <c r="K19" i="6"/>
  <c r="K16" i="6"/>
  <c r="K15" i="6"/>
  <c r="K14" i="6"/>
  <c r="K18" i="6"/>
  <c r="K17" i="6"/>
  <c r="K13" i="6"/>
  <c r="K11" i="6"/>
  <c r="K12" i="6"/>
  <c r="K10" i="6"/>
  <c r="K8" i="6"/>
  <c r="K9" i="6"/>
  <c r="K7" i="6"/>
  <c r="K6" i="6"/>
  <c r="K5" i="6"/>
  <c r="K4" i="6"/>
  <c r="P205" i="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 i="1"/>
  <c r="N2" i="1"/>
  <c r="L206" i="1"/>
  <c r="N99"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3" i="1"/>
  <c r="N4" i="1"/>
  <c r="N5" i="1"/>
  <c r="N6" i="1"/>
  <c r="N7" i="1"/>
  <c r="N8" i="1"/>
  <c r="N9" i="1"/>
  <c r="N10" i="1"/>
  <c r="N11" i="1"/>
  <c r="N12" i="1"/>
  <c r="N13" i="1"/>
  <c r="N14" i="1"/>
  <c r="C206" i="1"/>
  <c r="P208" i="5"/>
  <c r="P209" i="5"/>
  <c r="P210" i="5"/>
  <c r="P211" i="5"/>
  <c r="P212" i="5"/>
  <c r="P213" i="5"/>
  <c r="P214" i="5"/>
  <c r="P215" i="5"/>
  <c r="P216" i="5"/>
  <c r="P217" i="5"/>
  <c r="P218" i="5"/>
  <c r="P219" i="5"/>
  <c r="P220" i="5"/>
  <c r="P221" i="5"/>
  <c r="P203" i="5"/>
  <c r="P204" i="5"/>
  <c r="P205" i="5"/>
  <c r="P206" i="5"/>
  <c r="P207" i="5"/>
  <c r="P185" i="5"/>
  <c r="P186" i="5"/>
  <c r="P187" i="5"/>
  <c r="P188" i="5"/>
  <c r="P189" i="5"/>
  <c r="P190" i="5"/>
  <c r="P191" i="5"/>
  <c r="P192" i="5"/>
  <c r="P193" i="5"/>
  <c r="P194" i="5"/>
  <c r="P195" i="5"/>
  <c r="P196" i="5"/>
  <c r="P197" i="5"/>
  <c r="P198" i="5"/>
  <c r="P199" i="5"/>
  <c r="P200" i="5"/>
  <c r="P201" i="5"/>
  <c r="P202" i="5"/>
  <c r="P184" i="5"/>
  <c r="P172" i="5"/>
  <c r="P173" i="5"/>
  <c r="P174" i="5"/>
  <c r="P175" i="5"/>
  <c r="P176" i="5"/>
  <c r="P177" i="5"/>
  <c r="P178" i="5"/>
  <c r="P179" i="5"/>
  <c r="P180" i="5"/>
  <c r="P181" i="5"/>
  <c r="P182" i="5"/>
  <c r="P183" i="5"/>
  <c r="P161" i="5"/>
  <c r="P162" i="5"/>
  <c r="P163" i="5"/>
  <c r="P164" i="5"/>
  <c r="P165" i="5"/>
  <c r="P166" i="5"/>
  <c r="P167" i="5"/>
  <c r="P168" i="5"/>
  <c r="P169" i="5"/>
  <c r="P170" i="5"/>
  <c r="P171" i="5"/>
  <c r="P154" i="5"/>
  <c r="P155" i="5"/>
  <c r="P156" i="5"/>
  <c r="P157" i="5"/>
  <c r="P158" i="5"/>
  <c r="P159" i="5"/>
  <c r="P160" i="5"/>
  <c r="P147" i="5"/>
  <c r="P148" i="5"/>
  <c r="P149" i="5"/>
  <c r="P150" i="5"/>
  <c r="P151" i="5"/>
  <c r="P152" i="5"/>
  <c r="P153" i="5"/>
  <c r="P142" i="5"/>
  <c r="P143" i="5"/>
  <c r="P144" i="5"/>
  <c r="P145" i="5"/>
  <c r="P146" i="5"/>
  <c r="P140" i="5"/>
  <c r="P141" i="5"/>
  <c r="P135" i="5"/>
  <c r="P136" i="5"/>
  <c r="P137" i="5"/>
  <c r="P138" i="5"/>
  <c r="P139" i="5"/>
  <c r="P130" i="5"/>
  <c r="P131" i="5"/>
  <c r="P132" i="5"/>
  <c r="P133" i="5"/>
  <c r="P134" i="5"/>
  <c r="P125" i="5"/>
  <c r="P126" i="5"/>
  <c r="P127" i="5"/>
  <c r="P128" i="5"/>
  <c r="P129" i="5"/>
  <c r="P121" i="5"/>
  <c r="P122" i="5"/>
  <c r="P123" i="5"/>
  <c r="P124" i="5"/>
  <c r="P112" i="5"/>
  <c r="P113" i="5"/>
  <c r="P114" i="5"/>
  <c r="P115" i="5"/>
  <c r="P116" i="5"/>
  <c r="P117" i="5"/>
  <c r="P118" i="5"/>
  <c r="P119" i="5"/>
  <c r="P120" i="5"/>
  <c r="P106" i="5"/>
  <c r="P107" i="5"/>
  <c r="P108" i="5"/>
  <c r="P109" i="5"/>
  <c r="P110" i="5"/>
  <c r="P111" i="5"/>
  <c r="P102" i="5"/>
  <c r="P103" i="5"/>
  <c r="P104" i="5"/>
  <c r="P105" i="5"/>
  <c r="P100" i="5"/>
  <c r="P101" i="5"/>
  <c r="P96" i="5"/>
  <c r="P97" i="5"/>
  <c r="P98" i="5"/>
  <c r="P99" i="5"/>
  <c r="P79" i="5"/>
  <c r="P80" i="5"/>
  <c r="P81" i="5"/>
  <c r="P82" i="5"/>
  <c r="P83" i="5"/>
  <c r="P84" i="5"/>
  <c r="P85" i="5"/>
  <c r="P86" i="5"/>
  <c r="P87" i="5"/>
  <c r="P88" i="5"/>
  <c r="P89" i="5"/>
  <c r="P90" i="5"/>
  <c r="P91" i="5"/>
  <c r="P92" i="5"/>
  <c r="P93" i="5"/>
  <c r="P94" i="5"/>
  <c r="P95" i="5"/>
  <c r="P69" i="5"/>
  <c r="P70" i="5"/>
  <c r="P71" i="5"/>
  <c r="P72" i="5"/>
  <c r="P73" i="5"/>
  <c r="P74" i="5"/>
  <c r="P75" i="5"/>
  <c r="P76" i="5"/>
  <c r="P77" i="5"/>
  <c r="P78" i="5"/>
  <c r="P61" i="5"/>
  <c r="P62" i="5"/>
  <c r="P63" i="5"/>
  <c r="P64" i="5"/>
  <c r="P65" i="5"/>
  <c r="P66" i="5"/>
  <c r="P67" i="5"/>
  <c r="P68" i="5"/>
  <c r="P52" i="5"/>
  <c r="P53" i="5"/>
  <c r="P54" i="5"/>
  <c r="P55" i="5"/>
  <c r="P56" i="5"/>
  <c r="P57" i="5"/>
  <c r="P58" i="5"/>
  <c r="P59" i="5"/>
  <c r="P60" i="5"/>
  <c r="P51" i="5"/>
  <c r="P39" i="5"/>
  <c r="P40" i="5"/>
  <c r="P41" i="5"/>
  <c r="P42" i="5"/>
  <c r="P43" i="5"/>
  <c r="P44" i="5"/>
  <c r="P45" i="5"/>
  <c r="P46" i="5"/>
  <c r="P47" i="5"/>
  <c r="P48" i="5"/>
  <c r="P49" i="5"/>
  <c r="P50" i="5"/>
  <c r="P27" i="5"/>
  <c r="P28" i="5"/>
  <c r="P29" i="5"/>
  <c r="P30" i="5"/>
  <c r="P31" i="5"/>
  <c r="P32" i="5"/>
  <c r="P33" i="5"/>
  <c r="P34" i="5"/>
  <c r="P35" i="5"/>
  <c r="P36" i="5"/>
  <c r="P37" i="5"/>
  <c r="P38" i="5"/>
  <c r="P21" i="5"/>
  <c r="P22" i="5"/>
  <c r="P23" i="5"/>
  <c r="P24" i="5"/>
  <c r="P25" i="5"/>
  <c r="P26" i="5"/>
  <c r="P16" i="5"/>
  <c r="P17" i="5"/>
  <c r="P18" i="5"/>
  <c r="P19" i="5"/>
  <c r="P20" i="5"/>
  <c r="P9" i="5"/>
  <c r="P10" i="5"/>
  <c r="P11" i="5"/>
  <c r="P12" i="5"/>
  <c r="P13" i="5"/>
  <c r="P14" i="5"/>
  <c r="P15" i="5"/>
  <c r="P3" i="5"/>
  <c r="P4" i="5"/>
  <c r="P5" i="5"/>
  <c r="P6" i="5"/>
  <c r="P7" i="5"/>
  <c r="P8" i="5"/>
  <c r="P2" i="5"/>
  <c r="U4"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3" i="5"/>
  <c r="T192" i="5"/>
  <c r="T191" i="5"/>
  <c r="T190" i="5"/>
  <c r="T189" i="5"/>
  <c r="T188" i="5"/>
  <c r="T187" i="5"/>
  <c r="T186" i="5"/>
  <c r="T185" i="5"/>
  <c r="T184" i="5"/>
  <c r="T183" i="5"/>
  <c r="T182" i="5"/>
  <c r="T181" i="5"/>
  <c r="T206" i="5"/>
  <c r="T180" i="5"/>
  <c r="T179" i="5"/>
  <c r="T178" i="5"/>
  <c r="T177" i="5"/>
  <c r="T176" i="5"/>
  <c r="T175" i="5"/>
  <c r="T174" i="5"/>
  <c r="T173" i="5"/>
  <c r="T172" i="5"/>
  <c r="T171" i="5"/>
  <c r="T170" i="5"/>
  <c r="T169" i="5"/>
  <c r="T168" i="5"/>
  <c r="T167" i="5"/>
  <c r="T166" i="5"/>
  <c r="T165" i="5"/>
  <c r="T164" i="5"/>
  <c r="T163" i="5"/>
  <c r="T162" i="5"/>
  <c r="T161" i="5"/>
  <c r="T160" i="5"/>
  <c r="T159" i="5"/>
  <c r="T158" i="5"/>
  <c r="T157" i="5"/>
  <c r="T156" i="5"/>
  <c r="T155" i="5"/>
  <c r="T154" i="5"/>
  <c r="T153" i="5"/>
  <c r="T152" i="5"/>
  <c r="T151" i="5"/>
  <c r="T150" i="5"/>
  <c r="T149" i="5"/>
  <c r="T148" i="5"/>
  <c r="T147" i="5"/>
  <c r="T146" i="5"/>
  <c r="T145" i="5"/>
  <c r="T144" i="5"/>
  <c r="T143" i="5"/>
  <c r="T142" i="5"/>
  <c r="T141" i="5"/>
  <c r="T140" i="5"/>
  <c r="T139" i="5"/>
  <c r="T138" i="5"/>
  <c r="T137" i="5"/>
  <c r="T136" i="5"/>
  <c r="T135" i="5"/>
  <c r="T134" i="5"/>
  <c r="T133" i="5"/>
  <c r="T132" i="5"/>
  <c r="T131" i="5"/>
  <c r="T130" i="5"/>
  <c r="T129" i="5"/>
  <c r="T128" i="5"/>
  <c r="T127" i="5"/>
  <c r="T126" i="5"/>
  <c r="T125" i="5"/>
  <c r="T124" i="5"/>
  <c r="T123" i="5"/>
  <c r="T122" i="5"/>
  <c r="T121" i="5"/>
  <c r="T120" i="5"/>
  <c r="T119" i="5"/>
  <c r="T118" i="5"/>
  <c r="T117" i="5"/>
  <c r="T116" i="5"/>
  <c r="T115" i="5"/>
  <c r="T114" i="5"/>
  <c r="T113" i="5"/>
  <c r="T112" i="5"/>
  <c r="T111" i="5"/>
  <c r="T110" i="5"/>
  <c r="T109" i="5"/>
  <c r="T108" i="5"/>
  <c r="T107" i="5"/>
  <c r="T106" i="5"/>
  <c r="T105" i="5"/>
  <c r="T104" i="5"/>
  <c r="T103" i="5"/>
  <c r="T102" i="5"/>
  <c r="T101" i="5"/>
  <c r="T100"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8" i="5"/>
  <c r="T7" i="5"/>
  <c r="T6" i="5"/>
  <c r="T5" i="5"/>
  <c r="T4" i="5"/>
  <c r="T3" i="5"/>
  <c r="B206" i="1"/>
  <c r="K206" i="1"/>
  <c r="H86" i="2"/>
  <c r="H87" i="2" s="1"/>
  <c r="H88" i="2" s="1"/>
  <c r="H89" i="2"/>
  <c r="H90" i="2"/>
  <c r="H91" i="2" s="1"/>
  <c r="H92" i="2" s="1"/>
  <c r="H93" i="2" s="1"/>
  <c r="H94" i="2" s="1"/>
  <c r="H95" i="2"/>
  <c r="H96" i="2" s="1"/>
  <c r="H97" i="2" s="1"/>
  <c r="H98" i="2" s="1"/>
  <c r="H99" i="2" s="1"/>
  <c r="H100" i="2" s="1"/>
  <c r="H101" i="2" s="1"/>
  <c r="H102" i="2" s="1"/>
  <c r="H103" i="2" s="1"/>
  <c r="H104" i="2"/>
  <c r="H105" i="2" s="1"/>
  <c r="H106" i="2" s="1"/>
  <c r="H107" i="2" s="1"/>
  <c r="H108" i="2" s="1"/>
  <c r="H109" i="2" s="1"/>
  <c r="H110" i="2" s="1"/>
  <c r="H111" i="2" s="1"/>
  <c r="H112" i="2" s="1"/>
  <c r="H113" i="2" s="1"/>
  <c r="H114" i="2"/>
  <c r="H115" i="2" s="1"/>
  <c r="H116" i="2"/>
  <c r="H117" i="2" s="1"/>
  <c r="H118" i="2" s="1"/>
  <c r="H119" i="2" s="1"/>
  <c r="H120" i="2"/>
  <c r="H121" i="2" s="1"/>
  <c r="H122" i="2" s="1"/>
  <c r="H123" i="2" s="1"/>
  <c r="H124" i="2" s="1"/>
  <c r="H125" i="2" s="1"/>
  <c r="H126" i="2" s="1"/>
  <c r="H127" i="2"/>
  <c r="H128" i="2"/>
  <c r="H129" i="2" s="1"/>
  <c r="H130" i="2" s="1"/>
  <c r="H131" i="2" s="1"/>
  <c r="H132" i="2" s="1"/>
  <c r="H133" i="2"/>
  <c r="H134" i="2"/>
  <c r="H135" i="2" s="1"/>
  <c r="H136" i="2" s="1"/>
  <c r="H137" i="2" s="1"/>
  <c r="H138" i="2" s="1"/>
  <c r="H139" i="2"/>
  <c r="H140" i="2"/>
  <c r="H141" i="2" s="1"/>
  <c r="H142" i="2" s="1"/>
  <c r="H143" i="2"/>
  <c r="H144" i="2"/>
  <c r="H145" i="2" s="1"/>
  <c r="H146" i="2" s="1"/>
  <c r="H147" i="2" s="1"/>
  <c r="H148" i="2"/>
  <c r="H149" i="2" s="1"/>
  <c r="H150" i="2" s="1"/>
  <c r="H151" i="2" s="1"/>
  <c r="H152" i="2" s="1"/>
  <c r="H153" i="2" s="1"/>
  <c r="H154" i="2" s="1"/>
  <c r="H155" i="2"/>
  <c r="H156" i="2"/>
  <c r="H157" i="2" s="1"/>
  <c r="H158" i="2" s="1"/>
  <c r="H159" i="2" s="1"/>
  <c r="H160" i="2" s="1"/>
  <c r="H161" i="2"/>
  <c r="H162" i="2"/>
  <c r="H163" i="2"/>
  <c r="H164" i="2"/>
  <c r="H165" i="2" s="1"/>
  <c r="H166" i="2" s="1"/>
  <c r="H167" i="2" s="1"/>
  <c r="H168" i="2" s="1"/>
  <c r="H169" i="2"/>
  <c r="H170" i="2"/>
  <c r="H171" i="2"/>
  <c r="H172" i="2"/>
  <c r="H173" i="2" s="1"/>
  <c r="H174" i="2" s="1"/>
  <c r="H175" i="2" s="1"/>
  <c r="H176" i="2" s="1"/>
  <c r="H177" i="2" s="1"/>
  <c r="H178" i="2"/>
  <c r="H179" i="2"/>
  <c r="H180" i="2"/>
  <c r="H181" i="2" s="1"/>
  <c r="H182" i="2" s="1"/>
  <c r="H183" i="2" s="1"/>
  <c r="H184" i="2" s="1"/>
  <c r="H185" i="2"/>
  <c r="H186" i="2"/>
  <c r="H187" i="2"/>
  <c r="H188" i="2"/>
  <c r="H189" i="2" s="1"/>
  <c r="H190" i="2" s="1"/>
  <c r="H191" i="2" s="1"/>
  <c r="H192" i="2" s="1"/>
  <c r="H193" i="2"/>
  <c r="H194" i="2"/>
  <c r="H195" i="2"/>
  <c r="H196" i="2"/>
  <c r="H197" i="2" s="1"/>
  <c r="H198" i="2"/>
  <c r="H199" i="2"/>
  <c r="H200" i="2"/>
  <c r="H201" i="2" s="1"/>
  <c r="H202" i="2" s="1"/>
  <c r="H203" i="2" s="1"/>
  <c r="H204" i="2" s="1"/>
  <c r="H205" i="2" s="1"/>
  <c r="H206" i="2"/>
  <c r="H207" i="2"/>
  <c r="H208" i="2"/>
  <c r="H209" i="2" s="1"/>
  <c r="H210" i="2" s="1"/>
  <c r="H211" i="2" s="1"/>
  <c r="H212" i="2"/>
  <c r="H213" i="2" s="1"/>
  <c r="H214" i="2" s="1"/>
  <c r="H215" i="2" s="1"/>
  <c r="H216" i="2"/>
  <c r="H217" i="2" s="1"/>
  <c r="H218" i="2" s="1"/>
  <c r="H219" i="2" s="1"/>
  <c r="H220" i="2" s="1"/>
  <c r="H221" i="2" s="1"/>
  <c r="H222" i="2" s="1"/>
  <c r="H223" i="2" s="1"/>
  <c r="H224" i="2" s="1"/>
  <c r="H225" i="2" s="1"/>
  <c r="H226" i="2" s="1"/>
  <c r="H227" i="2"/>
  <c r="H228" i="2"/>
  <c r="H229" i="2" s="1"/>
  <c r="H230" i="2" s="1"/>
  <c r="H231" i="2" s="1"/>
  <c r="H232" i="2"/>
  <c r="H233" i="2" s="1"/>
  <c r="H234" i="2" s="1"/>
  <c r="H235" i="2" s="1"/>
  <c r="H236" i="2" s="1"/>
  <c r="H237" i="2" s="1"/>
  <c r="H238" i="2" s="1"/>
  <c r="H239" i="2"/>
  <c r="H240" i="2"/>
  <c r="H241" i="2"/>
  <c r="H242" i="2"/>
  <c r="H243" i="2"/>
  <c r="H244" i="2"/>
  <c r="H245" i="2" s="1"/>
  <c r="H246" i="2" s="1"/>
  <c r="H247" i="2" s="1"/>
  <c r="H248" i="2" s="1"/>
  <c r="H249" i="2" s="1"/>
  <c r="H250" i="2" s="1"/>
  <c r="H251" i="2" s="1"/>
  <c r="H252" i="2" s="1"/>
  <c r="H253" i="2" s="1"/>
  <c r="H254" i="2" s="1"/>
  <c r="H255" i="2"/>
  <c r="H256" i="2"/>
  <c r="H257" i="2" s="1"/>
  <c r="H258" i="2" s="1"/>
  <c r="H259" i="2" s="1"/>
  <c r="H260" i="2" s="1"/>
  <c r="H261" i="2" s="1"/>
  <c r="H262" i="2" s="1"/>
  <c r="H263" i="2" s="1"/>
  <c r="H264" i="2" s="1"/>
  <c r="H265" i="2" s="1"/>
  <c r="H266" i="2"/>
  <c r="H267" i="2"/>
  <c r="H268" i="2"/>
  <c r="H269" i="2" s="1"/>
  <c r="H270" i="2"/>
  <c r="H271" i="2"/>
  <c r="H272" i="2"/>
  <c r="H273" i="2" s="1"/>
  <c r="H274" i="2" s="1"/>
  <c r="H275" i="2" s="1"/>
  <c r="H276" i="2" s="1"/>
  <c r="H277" i="2" s="1"/>
  <c r="H278" i="2" s="1"/>
  <c r="H279" i="2"/>
  <c r="H280" i="2"/>
  <c r="H281" i="2" s="1"/>
  <c r="H282" i="2" s="1"/>
  <c r="H283" i="2" s="1"/>
  <c r="H284" i="2" s="1"/>
  <c r="H285" i="2" s="1"/>
  <c r="H286" i="2" s="1"/>
  <c r="H287" i="2" s="1"/>
  <c r="H288" i="2" s="1"/>
  <c r="H289" i="2"/>
  <c r="H290" i="2"/>
  <c r="H291" i="2"/>
  <c r="H292" i="2"/>
  <c r="H293" i="2" s="1"/>
  <c r="H294" i="2" s="1"/>
  <c r="H295" i="2" s="1"/>
  <c r="H296" i="2" s="1"/>
  <c r="H297" i="2" s="1"/>
  <c r="H298" i="2" s="1"/>
  <c r="H299" i="2" s="1"/>
  <c r="H300" i="2" s="1"/>
  <c r="H301" i="2" s="1"/>
  <c r="H302" i="2" s="1"/>
  <c r="H303" i="2"/>
  <c r="H304" i="2"/>
  <c r="H305" i="2" s="1"/>
  <c r="H306" i="2" s="1"/>
  <c r="H307" i="2"/>
  <c r="H308" i="2"/>
  <c r="H309" i="2" s="1"/>
  <c r="H310" i="2" s="1"/>
  <c r="H311" i="2" s="1"/>
  <c r="H312" i="2" s="1"/>
  <c r="H313" i="2" s="1"/>
  <c r="H314" i="2" s="1"/>
  <c r="H315" i="2" s="1"/>
  <c r="H316" i="2"/>
  <c r="H317" i="2" s="1"/>
  <c r="H318" i="2" s="1"/>
  <c r="H319" i="2" s="1"/>
  <c r="H320" i="2" s="1"/>
  <c r="H321" i="2" s="1"/>
  <c r="H322" i="2" s="1"/>
  <c r="H323" i="2"/>
  <c r="H324" i="2"/>
  <c r="H325" i="2" s="1"/>
  <c r="H326" i="2" s="1"/>
  <c r="H327" i="2" s="1"/>
  <c r="H328" i="2" s="1"/>
  <c r="H329" i="2" s="1"/>
  <c r="H330" i="2"/>
  <c r="H331" i="2"/>
  <c r="H332" i="2"/>
  <c r="H333" i="2" s="1"/>
  <c r="H334" i="2" s="1"/>
  <c r="H335" i="2"/>
  <c r="H336" i="2"/>
  <c r="H337" i="2"/>
  <c r="H338" i="2"/>
  <c r="H339" i="2"/>
  <c r="H340" i="2"/>
  <c r="H341" i="2" s="1"/>
  <c r="H342" i="2"/>
  <c r="H343" i="2"/>
  <c r="H344" i="2"/>
  <c r="H345" i="2" s="1"/>
  <c r="H346" i="2" s="1"/>
  <c r="H347" i="2" s="1"/>
  <c r="H348" i="2"/>
  <c r="H349" i="2" s="1"/>
  <c r="H350" i="2" s="1"/>
  <c r="H351" i="2" s="1"/>
  <c r="H352" i="2" s="1"/>
  <c r="H353" i="2" s="1"/>
  <c r="H354" i="2" s="1"/>
  <c r="H355" i="2" s="1"/>
  <c r="H356" i="2" s="1"/>
  <c r="H357" i="2" s="1"/>
  <c r="H364" i="2"/>
  <c r="H365" i="2" s="1"/>
  <c r="H366" i="2" s="1"/>
  <c r="H367" i="2" s="1"/>
  <c r="H368" i="2" s="1"/>
  <c r="H369" i="2" s="1"/>
  <c r="H370" i="2" s="1"/>
  <c r="H371" i="2" s="1"/>
  <c r="H372" i="2"/>
  <c r="H373" i="2" s="1"/>
  <c r="H374" i="2" s="1"/>
  <c r="H375" i="2" s="1"/>
  <c r="H376" i="2" s="1"/>
  <c r="H377" i="2" s="1"/>
  <c r="H378" i="2"/>
  <c r="H379" i="2" s="1"/>
  <c r="H380" i="2" s="1"/>
  <c r="H381" i="2" s="1"/>
  <c r="H382" i="2"/>
  <c r="H383" i="2"/>
  <c r="H384" i="2" s="1"/>
  <c r="H385" i="2" s="1"/>
  <c r="H386" i="2" s="1"/>
  <c r="H387" i="2" s="1"/>
  <c r="H388" i="2" s="1"/>
  <c r="H389" i="2" s="1"/>
  <c r="H390" i="2" s="1"/>
  <c r="H391" i="2"/>
  <c r="H392" i="2" s="1"/>
  <c r="H393" i="2" s="1"/>
  <c r="H394" i="2" s="1"/>
  <c r="H395" i="2"/>
  <c r="H396" i="2" s="1"/>
  <c r="H397" i="2" s="1"/>
  <c r="H398" i="2" s="1"/>
  <c r="H399" i="2" s="1"/>
  <c r="H400" i="2" s="1"/>
  <c r="H401" i="2" s="1"/>
  <c r="H402" i="2"/>
  <c r="H403" i="2" s="1"/>
  <c r="H404" i="2" s="1"/>
  <c r="H405" i="2" s="1"/>
  <c r="H406" i="2" s="1"/>
  <c r="H407" i="2" s="1"/>
  <c r="H408" i="2" s="1"/>
  <c r="H409" i="2" s="1"/>
  <c r="H410" i="2"/>
  <c r="H411" i="2" s="1"/>
  <c r="H412" i="2" s="1"/>
  <c r="H80" i="2"/>
  <c r="H81" i="2"/>
  <c r="H82" i="2"/>
  <c r="H83" i="2"/>
  <c r="H84" i="2"/>
  <c r="H85" i="2"/>
  <c r="H77" i="2"/>
  <c r="H78" i="2"/>
  <c r="H79" i="2"/>
  <c r="H76" i="2"/>
  <c r="H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H359" i="2" s="1"/>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75" i="2"/>
  <c r="K208" i="6" l="1"/>
  <c r="P206" i="1"/>
  <c r="N206" i="1"/>
  <c r="M206" i="1"/>
  <c r="O206" i="1"/>
  <c r="H360" i="2"/>
  <c r="H361" i="2" s="1"/>
  <c r="H362" i="2" s="1"/>
  <c r="H363" i="2" s="1"/>
  <c r="H358" i="2"/>
</calcChain>
</file>

<file path=xl/sharedStrings.xml><?xml version="1.0" encoding="utf-8"?>
<sst xmlns="http://schemas.openxmlformats.org/spreadsheetml/2006/main" count="6313" uniqueCount="928">
  <si>
    <t>A.2020.4 - REIMB</t>
  </si>
  <si>
    <t>A1010.2</t>
  </si>
  <si>
    <t>A1010.4</t>
  </si>
  <si>
    <t>A1010.45</t>
  </si>
  <si>
    <t>A1010.49</t>
  </si>
  <si>
    <t>A1040.16</t>
  </si>
  <si>
    <t>A1040.4</t>
  </si>
  <si>
    <t>A1040.45</t>
  </si>
  <si>
    <t>A1060.16</t>
  </si>
  <si>
    <t>A1060.4</t>
  </si>
  <si>
    <t>A1060.45</t>
  </si>
  <si>
    <t>A1240.15</t>
  </si>
  <si>
    <t>A1240.16</t>
  </si>
  <si>
    <t>A1240.2</t>
  </si>
  <si>
    <t>A1240.4</t>
  </si>
  <si>
    <t>A1240.4 - TECH</t>
  </si>
  <si>
    <t>A1240.45</t>
  </si>
  <si>
    <t>A1310.15</t>
  </si>
  <si>
    <t>A1310.16</t>
  </si>
  <si>
    <t>A1310.2</t>
  </si>
  <si>
    <t>A1310.4</t>
  </si>
  <si>
    <t>A1310.4 - TECH</t>
  </si>
  <si>
    <t>A1310.45</t>
  </si>
  <si>
    <t>A1310.49</t>
  </si>
  <si>
    <t>A1320.4</t>
  </si>
  <si>
    <t>A1320.45</t>
  </si>
  <si>
    <t>A1325.16</t>
  </si>
  <si>
    <t>A1325.4</t>
  </si>
  <si>
    <t>A1325.4 - TECH</t>
  </si>
  <si>
    <t>A1325.45</t>
  </si>
  <si>
    <t>A1330.16</t>
  </si>
  <si>
    <t>A1330.4</t>
  </si>
  <si>
    <t>A1330.45</t>
  </si>
  <si>
    <t>A1345.4</t>
  </si>
  <si>
    <t>A1345.45</t>
  </si>
  <si>
    <t>A1345.49</t>
  </si>
  <si>
    <t>A1380.4</t>
  </si>
  <si>
    <t>A1420.4</t>
  </si>
  <si>
    <t>A1420.49</t>
  </si>
  <si>
    <t>A1430.2</t>
  </si>
  <si>
    <t>A1430.4</t>
  </si>
  <si>
    <t>A1430.45</t>
  </si>
  <si>
    <t>A1430.49</t>
  </si>
  <si>
    <t>A1460.16</t>
  </si>
  <si>
    <t>A1460.4</t>
  </si>
  <si>
    <t>A1460.45</t>
  </si>
  <si>
    <t>A1480.16</t>
  </si>
  <si>
    <t>A1480.2</t>
  </si>
  <si>
    <t>A1480.4</t>
  </si>
  <si>
    <t>A1480.45</t>
  </si>
  <si>
    <t>A1480.49</t>
  </si>
  <si>
    <t>A1620.16</t>
  </si>
  <si>
    <t>A1620.2</t>
  </si>
  <si>
    <t>A1620.4</t>
  </si>
  <si>
    <t>A1620.4 - TECH</t>
  </si>
  <si>
    <t>A1620.45</t>
  </si>
  <si>
    <t>A1620.49</t>
  </si>
  <si>
    <t>A1621.16</t>
  </si>
  <si>
    <t>A1621.2</t>
  </si>
  <si>
    <t>A1621.4</t>
  </si>
  <si>
    <t>A1621.45</t>
  </si>
  <si>
    <t>A1670.16</t>
  </si>
  <si>
    <t>A1670.2</t>
  </si>
  <si>
    <t>A1670.4</t>
  </si>
  <si>
    <t>A1670.45</t>
  </si>
  <si>
    <t>A1670.49</t>
  </si>
  <si>
    <t>A1680.4</t>
  </si>
  <si>
    <t>A1680.49</t>
  </si>
  <si>
    <t>A1910.4</t>
  </si>
  <si>
    <t>A1920.4</t>
  </si>
  <si>
    <t>A1930.4</t>
  </si>
  <si>
    <t>A1964.4</t>
  </si>
  <si>
    <t>A1981.49</t>
  </si>
  <si>
    <t>A2010.15</t>
  </si>
  <si>
    <t>A2010.16</t>
  </si>
  <si>
    <t>A2010.2</t>
  </si>
  <si>
    <t>A2010.4</t>
  </si>
  <si>
    <t>A2010.45</t>
  </si>
  <si>
    <t>A2010.49</t>
  </si>
  <si>
    <t>A2020.15</t>
  </si>
  <si>
    <t>A2020.16</t>
  </si>
  <si>
    <t>A2020.2</t>
  </si>
  <si>
    <t>A2020.4</t>
  </si>
  <si>
    <t>A2020.400.PHONE</t>
  </si>
  <si>
    <t>A2020.45</t>
  </si>
  <si>
    <t>A2020.49</t>
  </si>
  <si>
    <t>A2060.4</t>
  </si>
  <si>
    <t>A2060.49</t>
  </si>
  <si>
    <t>A2070.15</t>
  </si>
  <si>
    <t>A2070.4</t>
  </si>
  <si>
    <t>A2070.45</t>
  </si>
  <si>
    <t>A2070.49</t>
  </si>
  <si>
    <t>A2110.12</t>
  </si>
  <si>
    <t>A2110.13</t>
  </si>
  <si>
    <t>A2110.14</t>
  </si>
  <si>
    <t>A2110.16</t>
  </si>
  <si>
    <t>A2110.2</t>
  </si>
  <si>
    <t>A2110.4</t>
  </si>
  <si>
    <t>A2110.410</t>
  </si>
  <si>
    <t>A2110.45</t>
  </si>
  <si>
    <t>A2110.46</t>
  </si>
  <si>
    <t>A2110.471</t>
  </si>
  <si>
    <t>A2110.48</t>
  </si>
  <si>
    <t>A2110.49</t>
  </si>
  <si>
    <t>A2250.15</t>
  </si>
  <si>
    <t>A2250.16</t>
  </si>
  <si>
    <t>A2250.2</t>
  </si>
  <si>
    <t>A2250.4</t>
  </si>
  <si>
    <t>A2250.4.TECH</t>
  </si>
  <si>
    <t>A2250.45</t>
  </si>
  <si>
    <t>A2250.471</t>
  </si>
  <si>
    <t>A2250.49</t>
  </si>
  <si>
    <t>A2280.49</t>
  </si>
  <si>
    <t>A2330.15</t>
  </si>
  <si>
    <t>A2330.2</t>
  </si>
  <si>
    <t>A2330.4</t>
  </si>
  <si>
    <t>A2330.45</t>
  </si>
  <si>
    <t>A2330.49</t>
  </si>
  <si>
    <t>A2330.49b</t>
  </si>
  <si>
    <t>A2610.15</t>
  </si>
  <si>
    <t>A2610.16</t>
  </si>
  <si>
    <t>A2610.2</t>
  </si>
  <si>
    <t>A2610.4</t>
  </si>
  <si>
    <t>A2610.45</t>
  </si>
  <si>
    <t>A2610.46</t>
  </si>
  <si>
    <t>A2610.49</t>
  </si>
  <si>
    <t>A2630.15</t>
  </si>
  <si>
    <t>A2630.16</t>
  </si>
  <si>
    <t>A2630.2</t>
  </si>
  <si>
    <t>A2630.4</t>
  </si>
  <si>
    <t>A2630.4 - TECH</t>
  </si>
  <si>
    <t>A2630.45</t>
  </si>
  <si>
    <t>A2630.46</t>
  </si>
  <si>
    <t>A2630.49</t>
  </si>
  <si>
    <t>A2630.4a</t>
  </si>
  <si>
    <t>A2630.4b</t>
  </si>
  <si>
    <t>A2630.4c</t>
  </si>
  <si>
    <t>A2805.16</t>
  </si>
  <si>
    <t>A2810.15</t>
  </si>
  <si>
    <t>A2810.16</t>
  </si>
  <si>
    <t>A2810.2</t>
  </si>
  <si>
    <t>A2810.4</t>
  </si>
  <si>
    <t>A2810.45</t>
  </si>
  <si>
    <t>A2810.49</t>
  </si>
  <si>
    <t>A2815.16</t>
  </si>
  <si>
    <t>A2815.2</t>
  </si>
  <si>
    <t>A2815.4</t>
  </si>
  <si>
    <t>A2815.45</t>
  </si>
  <si>
    <t>A2820.15</t>
  </si>
  <si>
    <t>A2820.4</t>
  </si>
  <si>
    <t>A2820.45</t>
  </si>
  <si>
    <t>A2820.49</t>
  </si>
  <si>
    <t>A2825.15</t>
  </si>
  <si>
    <t>A2825.4</t>
  </si>
  <si>
    <t>A2825.45</t>
  </si>
  <si>
    <t>A2830.15</t>
  </si>
  <si>
    <t>A2830.49</t>
  </si>
  <si>
    <t>A2850.15</t>
  </si>
  <si>
    <t>A2850.4</t>
  </si>
  <si>
    <t>A2850.45</t>
  </si>
  <si>
    <t>A2855.15</t>
  </si>
  <si>
    <t>A2855.16</t>
  </si>
  <si>
    <t>A2855.2</t>
  </si>
  <si>
    <t>A2855.4</t>
  </si>
  <si>
    <t>A2855.4 - TECH</t>
  </si>
  <si>
    <t>A2855.401</t>
  </si>
  <si>
    <t>A2855.45</t>
  </si>
  <si>
    <t>A2855.49</t>
  </si>
  <si>
    <t>A5510.16</t>
  </si>
  <si>
    <t>A5510.2</t>
  </si>
  <si>
    <t>A5510.21</t>
  </si>
  <si>
    <t>A5510.4</t>
  </si>
  <si>
    <t>A5510.45</t>
  </si>
  <si>
    <t>A5530.2</t>
  </si>
  <si>
    <t>A5530.4</t>
  </si>
  <si>
    <t>A5530.45</t>
  </si>
  <si>
    <t>A5540.4</t>
  </si>
  <si>
    <t>A5540.401</t>
  </si>
  <si>
    <t>A5540.402</t>
  </si>
  <si>
    <t>A5581.49</t>
  </si>
  <si>
    <t>A8070.4</t>
  </si>
  <si>
    <t>A9010.8</t>
  </si>
  <si>
    <t>A9020.8</t>
  </si>
  <si>
    <t>A9030.8</t>
  </si>
  <si>
    <t>A9040.8</t>
  </si>
  <si>
    <t>A9045.8</t>
  </si>
  <si>
    <t>A9050.8</t>
  </si>
  <si>
    <t>A9055.8</t>
  </si>
  <si>
    <t>A9060.8</t>
  </si>
  <si>
    <t>A9089.8</t>
  </si>
  <si>
    <t>A9703.6</t>
  </si>
  <si>
    <t>A9703.7</t>
  </si>
  <si>
    <t>A9711.6</t>
  </si>
  <si>
    <t>A9711.7</t>
  </si>
  <si>
    <t>A9731.6</t>
  </si>
  <si>
    <t>A9731.7</t>
  </si>
  <si>
    <t>A9732.6</t>
  </si>
  <si>
    <t>A9732.7</t>
  </si>
  <si>
    <t>A9770.7</t>
  </si>
  <si>
    <t>A9901.93</t>
  </si>
  <si>
    <t>A9901.95</t>
  </si>
  <si>
    <t>A9950.9</t>
  </si>
  <si>
    <t>A</t>
  </si>
  <si>
    <t>A1010</t>
  </si>
  <si>
    <t>A1040</t>
  </si>
  <si>
    <t>A1060</t>
  </si>
  <si>
    <t>A1240</t>
  </si>
  <si>
    <t>A1310</t>
  </si>
  <si>
    <t>A1320</t>
  </si>
  <si>
    <t>A1325</t>
  </si>
  <si>
    <t>A1330</t>
  </si>
  <si>
    <t>A1345</t>
  </si>
  <si>
    <t>A1380</t>
  </si>
  <si>
    <t>A1420</t>
  </si>
  <si>
    <t>A1430</t>
  </si>
  <si>
    <t>A1460</t>
  </si>
  <si>
    <t>A1480</t>
  </si>
  <si>
    <t>A1620</t>
  </si>
  <si>
    <t>A1621</t>
  </si>
  <si>
    <t>A1670</t>
  </si>
  <si>
    <t>A1680</t>
  </si>
  <si>
    <t>A1910</t>
  </si>
  <si>
    <t>A1920</t>
  </si>
  <si>
    <t>A1930</t>
  </si>
  <si>
    <t>A1964</t>
  </si>
  <si>
    <t>A1981</t>
  </si>
  <si>
    <t>A2010</t>
  </si>
  <si>
    <t>A2020</t>
  </si>
  <si>
    <t>PHONE</t>
  </si>
  <si>
    <t>A2060</t>
  </si>
  <si>
    <t>A2070</t>
  </si>
  <si>
    <t>A2110</t>
  </si>
  <si>
    <t>A2250</t>
  </si>
  <si>
    <t>TECH</t>
  </si>
  <si>
    <t>A2280</t>
  </si>
  <si>
    <t>A2330</t>
  </si>
  <si>
    <t>A2610</t>
  </si>
  <si>
    <t>A2630</t>
  </si>
  <si>
    <t>A2805</t>
  </si>
  <si>
    <t>A2810</t>
  </si>
  <si>
    <t>A2815</t>
  </si>
  <si>
    <t>A2820</t>
  </si>
  <si>
    <t>A2825</t>
  </si>
  <si>
    <t>A2830</t>
  </si>
  <si>
    <t>A2850</t>
  </si>
  <si>
    <t>A2855</t>
  </si>
  <si>
    <t>A5510</t>
  </si>
  <si>
    <t>A5530</t>
  </si>
  <si>
    <t>A5540</t>
  </si>
  <si>
    <t>A5581</t>
  </si>
  <si>
    <t>A8070</t>
  </si>
  <si>
    <t>A9010</t>
  </si>
  <si>
    <t>A9020</t>
  </si>
  <si>
    <t>A9030</t>
  </si>
  <si>
    <t>A9040</t>
  </si>
  <si>
    <t>A9045</t>
  </si>
  <si>
    <t>A9050</t>
  </si>
  <si>
    <t>A9055</t>
  </si>
  <si>
    <t>A9060</t>
  </si>
  <si>
    <t>A9089</t>
  </si>
  <si>
    <t>A9703</t>
  </si>
  <si>
    <t>A9711</t>
  </si>
  <si>
    <t>A9731</t>
  </si>
  <si>
    <t>A9732</t>
  </si>
  <si>
    <t>A9770</t>
  </si>
  <si>
    <t>A9901</t>
  </si>
  <si>
    <t>A9950</t>
  </si>
  <si>
    <t>b</t>
  </si>
  <si>
    <t>a</t>
  </si>
  <si>
    <t>c</t>
  </si>
  <si>
    <t>Attendance - Reg School</t>
  </si>
  <si>
    <t>Auditing</t>
  </si>
  <si>
    <t>Board of Education</t>
  </si>
  <si>
    <t>Business Administration</t>
  </si>
  <si>
    <t>Census</t>
  </si>
  <si>
    <t>Central Data Processing</t>
  </si>
  <si>
    <t>Central Printing and Mailing</t>
  </si>
  <si>
    <t>Chief School Administration</t>
  </si>
  <si>
    <t>Co-Curricular Act - Reg School</t>
  </si>
  <si>
    <t>Comp Assisted Instruction</t>
  </si>
  <si>
    <t>Curriculum Devel - Supervision</t>
  </si>
  <si>
    <t>District Clerk</t>
  </si>
  <si>
    <t>District Meeting</t>
  </si>
  <si>
    <t>District Transportation</t>
  </si>
  <si>
    <t>Fiscal Agent Fees</t>
  </si>
  <si>
    <t>Fund:</t>
  </si>
  <si>
    <t>Garage Building</t>
  </si>
  <si>
    <t>Guidance - Reg School</t>
  </si>
  <si>
    <t>Health Services - Reg School</t>
  </si>
  <si>
    <t>Inservice Training/Instruction</t>
  </si>
  <si>
    <t>Interest</t>
  </si>
  <si>
    <t>Interschool Athletics - Reg School</t>
  </si>
  <si>
    <t>Legal</t>
  </si>
  <si>
    <t>Maintenance of Plant</t>
  </si>
  <si>
    <t>Occupational Education (9-12)</t>
  </si>
  <si>
    <t>Operation of Plant</t>
  </si>
  <si>
    <t>Personnel</t>
  </si>
  <si>
    <t>Prog Students with Disabilities</t>
  </si>
  <si>
    <t>Psych Services - Reg School</t>
  </si>
  <si>
    <t>Public Info and Services</t>
  </si>
  <si>
    <t>Pupil Personel Services</t>
  </si>
  <si>
    <t>Purchasing</t>
  </si>
  <si>
    <t>Records Management Officer</t>
  </si>
  <si>
    <t>Research Plan - Evaluation</t>
  </si>
  <si>
    <t>School Library - AV</t>
  </si>
  <si>
    <t>Social Work - Reg School</t>
  </si>
  <si>
    <t>Special Items</t>
  </si>
  <si>
    <t>ST-3 Code</t>
  </si>
  <si>
    <t>Supervision - Reg School</t>
  </si>
  <si>
    <t>Tax Collector</t>
  </si>
  <si>
    <t>Teaching - Reg School</t>
  </si>
  <si>
    <t>Teaching - Special Schools</t>
  </si>
  <si>
    <t>Treasurer</t>
  </si>
  <si>
    <t>Undistributed Expense - Debt Service</t>
  </si>
  <si>
    <t>Undistributed Expense - Employee Benefits</t>
  </si>
  <si>
    <t>Undistributed Expense - Interfund Transfer</t>
  </si>
  <si>
    <t>Equipment</t>
  </si>
  <si>
    <t>Contractual and Other</t>
  </si>
  <si>
    <t>Materials and Supplies</t>
  </si>
  <si>
    <t>BOCES Services</t>
  </si>
  <si>
    <t>Noninstructional Salaries</t>
  </si>
  <si>
    <t>Instructional Salaries</t>
  </si>
  <si>
    <t>Tech Reimbursement (Dunphy)</t>
  </si>
  <si>
    <t>Tech Reimbursement (Kula, Jones, Sparrow, DeMass, Silky)</t>
  </si>
  <si>
    <t>Tech Reimbursement (Brown)</t>
  </si>
  <si>
    <t>Fiscal Agent Fee</t>
  </si>
  <si>
    <t>Tech Reimbursement (MacLachlin, Whithey)</t>
  </si>
  <si>
    <t>Unallocated Insurance</t>
  </si>
  <si>
    <t>School Association Dues</t>
  </si>
  <si>
    <t>Judgments and Claims</t>
  </si>
  <si>
    <t>Refund On Real Property</t>
  </si>
  <si>
    <t>BOCES Administrative</t>
  </si>
  <si>
    <t>Phone Stipend</t>
  </si>
  <si>
    <t>Tech/Wellness/Clothing Rimbursement</t>
  </si>
  <si>
    <t>Teacher Salaries, Full Day K-6</t>
  </si>
  <si>
    <t>Teacher Salaries, 7-12</t>
  </si>
  <si>
    <t>Substitute Teacher</t>
  </si>
  <si>
    <t>Conference/Workshops</t>
  </si>
  <si>
    <t>Materials and Supplies - Mental Health First Aid</t>
  </si>
  <si>
    <t>Tuition Paid to Public Districts in NYS</t>
  </si>
  <si>
    <t>Textbooks</t>
  </si>
  <si>
    <t>BOCES Services - LEP</t>
  </si>
  <si>
    <t>Tech/Wellness/Clothing (Gerst)</t>
  </si>
  <si>
    <t>Tuition Paid to Public</t>
  </si>
  <si>
    <t>BOCES Services (Including EQ Att)</t>
  </si>
  <si>
    <t>.49b</t>
  </si>
  <si>
    <t>BOCES Services for Non-Aid EQ Att</t>
  </si>
  <si>
    <t>School Library A/V Loan</t>
  </si>
  <si>
    <t>Contractual</t>
  </si>
  <si>
    <t>Tech Reimbursement (Ramsey, Blair)</t>
  </si>
  <si>
    <t>State-Aided Computer Software</t>
  </si>
  <si>
    <t>.4a</t>
  </si>
  <si>
    <t>State-Aided Computer Hardware - Lease</t>
  </si>
  <si>
    <t>.4b</t>
  </si>
  <si>
    <t>State-Aided Computer Hardware - Repair</t>
  </si>
  <si>
    <t>.4c</t>
  </si>
  <si>
    <t>Contractual and Other (Not Aide Lease)</t>
  </si>
  <si>
    <t>Contractual - Refs &amp; Mileage</t>
  </si>
  <si>
    <t>Tech Reimbursement (Sears &amp; Musso)</t>
  </si>
  <si>
    <t>BOCES</t>
  </si>
  <si>
    <t>Noninstructional Salaries Excluding Supervisor</t>
  </si>
  <si>
    <t>Suburban</t>
  </si>
  <si>
    <t>Insurance</t>
  </si>
  <si>
    <t>Contract Transportation</t>
  </si>
  <si>
    <t>Contractual - Athletic Runs</t>
  </si>
  <si>
    <t>Contractual - All Other Runs</t>
  </si>
  <si>
    <t>Transportation from BOCES</t>
  </si>
  <si>
    <t>State Retirement</t>
  </si>
  <si>
    <t>Teachers' Retirement</t>
  </si>
  <si>
    <t>Social Security</t>
  </si>
  <si>
    <t>Workers Compensation</t>
  </si>
  <si>
    <t>Life Insurance</t>
  </si>
  <si>
    <t>Unemployment Insurance</t>
  </si>
  <si>
    <t>Disability Insurance</t>
  </si>
  <si>
    <t xml:space="preserve">Hospital, Medical </t>
  </si>
  <si>
    <t>Dental Insurance</t>
  </si>
  <si>
    <t>Other, (Specify)</t>
  </si>
  <si>
    <t>Serial Bonds - School</t>
  </si>
  <si>
    <t>Statutory Bonds - BOCES Construction</t>
  </si>
  <si>
    <t>Bond Anticipation Notes School</t>
  </si>
  <si>
    <t>Bond Anticipation Notes Bus</t>
  </si>
  <si>
    <t>Statutory Bonds - School</t>
  </si>
  <si>
    <t>Revenue Anticipation</t>
  </si>
  <si>
    <t>Transfer to School Food</t>
  </si>
  <si>
    <t>Transfer to Federal Fund</t>
  </si>
  <si>
    <t>Transfer to Capital Funds</t>
  </si>
  <si>
    <t>Function Code</t>
  </si>
  <si>
    <t>Object Code</t>
  </si>
  <si>
    <t>Function Description</t>
  </si>
  <si>
    <t>Object Description</t>
  </si>
  <si>
    <t>A2020.4 - REIMB</t>
  </si>
  <si>
    <t>REIMB</t>
  </si>
  <si>
    <t>Object Sub-Code</t>
  </si>
  <si>
    <t>2018-19 Budget</t>
  </si>
  <si>
    <t>Misc items</t>
  </si>
  <si>
    <t>Skaneateles Central School Dist.</t>
  </si>
  <si>
    <t>Materials &amp; Supplies</t>
  </si>
  <si>
    <t>BOCES Contract</t>
  </si>
  <si>
    <t>Actual 2015-16</t>
  </si>
  <si>
    <t>Original 2016-17</t>
  </si>
  <si>
    <t>Appropriation</t>
  </si>
  <si>
    <t>Projected 2016-17</t>
  </si>
  <si>
    <t>2017-18 Proposed</t>
  </si>
  <si>
    <t>% increase</t>
  </si>
  <si>
    <t>Year over Year</t>
  </si>
  <si>
    <t>Expenditures</t>
  </si>
  <si>
    <t>Adjustments</t>
  </si>
  <si>
    <t>Budget to Budget</t>
  </si>
  <si>
    <t>% Increase</t>
  </si>
  <si>
    <t>$$ Increase</t>
  </si>
  <si>
    <t>Includes $5,750 mileage allowance</t>
  </si>
  <si>
    <t>Health/Den coordination/Safety</t>
  </si>
  <si>
    <t>Includes assistant</t>
  </si>
  <si>
    <t>Other Finance</t>
  </si>
  <si>
    <t>Advertising</t>
  </si>
  <si>
    <t>financial records</t>
  </si>
  <si>
    <t>Adjusted for experience</t>
  </si>
  <si>
    <t xml:space="preserve">Overtime </t>
  </si>
  <si>
    <t>Need $13K for add equip. for Kabuto tractor also Jim's equipment</t>
  </si>
  <si>
    <t>Summer workshops</t>
  </si>
  <si>
    <t>Move Director of Learning</t>
  </si>
  <si>
    <t>Strategic planning consultants</t>
  </si>
  <si>
    <t>Suburban $$'s</t>
  </si>
  <si>
    <t>Director of Learning</t>
  </si>
  <si>
    <t>OT, PT &amp; Admin Asst</t>
  </si>
  <si>
    <t xml:space="preserve"> 3 TA's were budgeted last year</t>
  </si>
  <si>
    <t>$32K for aides last year</t>
  </si>
  <si>
    <t>Conference &amp; Subs</t>
  </si>
  <si>
    <t>Deann &amp; Trainer</t>
  </si>
  <si>
    <t>Moved to 2110 equipment</t>
  </si>
  <si>
    <t>Rate flat, and salary increase</t>
  </si>
  <si>
    <t>Rate decrease 1%, and salary increase</t>
  </si>
  <si>
    <t>Salaries * .0765</t>
  </si>
  <si>
    <t>Retirement Incentive</t>
  </si>
  <si>
    <t>End of Report</t>
  </si>
  <si>
    <t>Dollar increase</t>
  </si>
  <si>
    <t>(blank)</t>
  </si>
  <si>
    <t>Grand Total</t>
  </si>
  <si>
    <t>Sum of 2018-19 Budget</t>
  </si>
  <si>
    <t>Account</t>
  </si>
  <si>
    <t>Description</t>
  </si>
  <si>
    <t>Balance</t>
  </si>
  <si>
    <t>BudgetBal</t>
  </si>
  <si>
    <t>FinalBudget</t>
  </si>
  <si>
    <t>BudgetAdjustments</t>
  </si>
  <si>
    <t>FUND</t>
  </si>
  <si>
    <t>Desc1</t>
  </si>
  <si>
    <t>Budget</t>
  </si>
  <si>
    <t>RangeToDate</t>
  </si>
  <si>
    <t>AccountYTD</t>
  </si>
  <si>
    <t>BeginningBalance</t>
  </si>
  <si>
    <t>Encumbrance</t>
  </si>
  <si>
    <t>OA10102000000000</t>
  </si>
  <si>
    <t>Bd of Ed - Dist - Gen - Equipment</t>
  </si>
  <si>
    <t>OA</t>
  </si>
  <si>
    <t>General Fund</t>
  </si>
  <si>
    <t>OA10104000000000</t>
  </si>
  <si>
    <t>Bd of Ed - Dist - Gen - Cont Exp</t>
  </si>
  <si>
    <t>OA10104500000000</t>
  </si>
  <si>
    <t>Bd of Ed - Dist - Gen - Mat &amp; Supp</t>
  </si>
  <si>
    <t>OA10104900000000</t>
  </si>
  <si>
    <t>Bd of Ed - Dist - BOCES Svcs</t>
  </si>
  <si>
    <t>OA10401600000000</t>
  </si>
  <si>
    <t>Dist Clerk - Dist - Gen - NI Sal</t>
  </si>
  <si>
    <t>OA10404000000000</t>
  </si>
  <si>
    <t>District Clerk - Contractual</t>
  </si>
  <si>
    <t>OA10404500000000</t>
  </si>
  <si>
    <t>Dist Clerk - Dist - Gen - Mat &amp; Sup</t>
  </si>
  <si>
    <t>OA10601600000000</t>
  </si>
  <si>
    <t>Dist Mtg - Dist- Election Officials</t>
  </si>
  <si>
    <t>OA10604000000000</t>
  </si>
  <si>
    <t xml:space="preserve">District Meeting - Contractual and </t>
  </si>
  <si>
    <t>OA10604500000000</t>
  </si>
  <si>
    <t>Dist Mtg - Dist - Gen - Mat &amp; Supp</t>
  </si>
  <si>
    <t>OA12401500000000</t>
  </si>
  <si>
    <t>Chief Sch Adm - Dist - Inst Sal</t>
  </si>
  <si>
    <t>OA12401600000000</t>
  </si>
  <si>
    <t>Cheif Sch Adm - Dist - NI Sal</t>
  </si>
  <si>
    <t>OA12402000000000</t>
  </si>
  <si>
    <t>Chief Sch Adm - Dist - Equipment</t>
  </si>
  <si>
    <t>OA12404000000000</t>
  </si>
  <si>
    <t>Chief Sch Adm - Dist - Cont Exp</t>
  </si>
  <si>
    <t>OA12404500000000</t>
  </si>
  <si>
    <t>Chief Sch Adm - Dist - Mat &amp; Supp</t>
  </si>
  <si>
    <t>OA13101500000000</t>
  </si>
  <si>
    <t>Bus Adm - Dist - Gen - Inst Sal</t>
  </si>
  <si>
    <t>OA13101600000000</t>
  </si>
  <si>
    <t>Bus Adm - Dist - Gen - NI Sal</t>
  </si>
  <si>
    <t>OA13102000000000</t>
  </si>
  <si>
    <t>Bus Adm - Dist - Gen - Equipment</t>
  </si>
  <si>
    <t>OA13104000000000</t>
  </si>
  <si>
    <t>Bus Adm - Dist - Gen - Cont Exp</t>
  </si>
  <si>
    <t>OA13104500000000</t>
  </si>
  <si>
    <t>Bus Adm - Dist - Gen - Mat &amp; Supp</t>
  </si>
  <si>
    <t>OA13104900000000</t>
  </si>
  <si>
    <t>Bus Adm - Dist - Gen - BOCES Svcs</t>
  </si>
  <si>
    <t>OA13204000000000</t>
  </si>
  <si>
    <t>Auditing - Dist - Gen - Cont Exp</t>
  </si>
  <si>
    <t>OA13204500000000</t>
  </si>
  <si>
    <t>Auditing - Materials and Supplies</t>
  </si>
  <si>
    <t>OA13251600000000</t>
  </si>
  <si>
    <t>Treasurer - Dist - Gen - NI Sal</t>
  </si>
  <si>
    <t>OA13254000000000</t>
  </si>
  <si>
    <t>Treasurer - Dist - Gen - Cont Exp</t>
  </si>
  <si>
    <t>OA13254500000000</t>
  </si>
  <si>
    <t>Treasurer - Dist - Gen - Mat &amp;  Sup</t>
  </si>
  <si>
    <t>OA13301600000000</t>
  </si>
  <si>
    <t>Tax Coll - Dist - Gen - NI Sal</t>
  </si>
  <si>
    <t>OA13304000000000</t>
  </si>
  <si>
    <t>Tax Coll - Dist - Gen - Cont Exp</t>
  </si>
  <si>
    <t>OA13304500000000</t>
  </si>
  <si>
    <t>Tax Coll - Dist - Gen - Mat &amp; Supp</t>
  </si>
  <si>
    <t>OA13454000000000</t>
  </si>
  <si>
    <t>Purchasing - Contractual and Other</t>
  </si>
  <si>
    <t>OA13454500000000</t>
  </si>
  <si>
    <t>Purchasing - Materials and Supplies</t>
  </si>
  <si>
    <t>OA13454900000000</t>
  </si>
  <si>
    <t>Purchasing - BOCES Services</t>
  </si>
  <si>
    <t>OA13804000000000</t>
  </si>
  <si>
    <t>Fis Agent - Dist - Cont Exp</t>
  </si>
  <si>
    <t>OA14204000000000</t>
  </si>
  <si>
    <t>Legal - Dist - Gen - Cont Exp</t>
  </si>
  <si>
    <t>OA14204900000000</t>
  </si>
  <si>
    <t>Legal - BOCES Services</t>
  </si>
  <si>
    <t>OA14302000000000</t>
  </si>
  <si>
    <t>Personnel - Dist - Equipment</t>
  </si>
  <si>
    <t>OA14304000000000</t>
  </si>
  <si>
    <t>Personnel - Dist - Cont Exp</t>
  </si>
  <si>
    <t>OA14304500000000</t>
  </si>
  <si>
    <t>Personnel - Dist - Mat &amp; Supp</t>
  </si>
  <si>
    <t>OA14304900000000</t>
  </si>
  <si>
    <t>Personnel - Dist - BOCES Svcs</t>
  </si>
  <si>
    <t>OA14601600000000</t>
  </si>
  <si>
    <t>Records Manag. Officer- NI Salaries</t>
  </si>
  <si>
    <t>OA14604000000000</t>
  </si>
  <si>
    <t>Records Man Officer - Contractual a</t>
  </si>
  <si>
    <t>OA14604500000000</t>
  </si>
  <si>
    <t>Records Man Officer - Materials and</t>
  </si>
  <si>
    <t>OA14801600000000</t>
  </si>
  <si>
    <t>Public Info - Dist - Non Instr Sal</t>
  </si>
  <si>
    <t>OA14802000000000</t>
  </si>
  <si>
    <t>Public Info - Dist - Equipment</t>
  </si>
  <si>
    <t>OA14804000000000</t>
  </si>
  <si>
    <t>Public Info - Dist - Cont Exp</t>
  </si>
  <si>
    <t>OA14804500000000</t>
  </si>
  <si>
    <t>Public Info - Dist - Mat &amp; Supp</t>
  </si>
  <si>
    <t>OA14804900000000</t>
  </si>
  <si>
    <t>Public Info - Dist - BOCES Svcs</t>
  </si>
  <si>
    <t>OA16201600000000</t>
  </si>
  <si>
    <t>Oper of Plant - Dist OT - NIS</t>
  </si>
  <si>
    <t>OA16202000000000</t>
  </si>
  <si>
    <t>Oper of Plant - Dist - Equipment</t>
  </si>
  <si>
    <t>OA16204000000000</t>
  </si>
  <si>
    <t>Oper of Plant - Dist - Cont Exp</t>
  </si>
  <si>
    <t>OA16204500000000</t>
  </si>
  <si>
    <t>Oper of Plant - Dist - Mat &amp; Suppli</t>
  </si>
  <si>
    <t>OA16211600000000</t>
  </si>
  <si>
    <t>Maint - Dist - Maint Sal</t>
  </si>
  <si>
    <t>OA16212000000000</t>
  </si>
  <si>
    <t>Maint - Equipment</t>
  </si>
  <si>
    <t>OA16214000000000</t>
  </si>
  <si>
    <t>Maint  - Cont Exp</t>
  </si>
  <si>
    <t>OA16214500000000</t>
  </si>
  <si>
    <t>Maint - Glass - Mat &amp; Supplies</t>
  </si>
  <si>
    <t>OA16701600000000</t>
  </si>
  <si>
    <t>Cent Print/Mail - Dist - NI Sal</t>
  </si>
  <si>
    <t>OA16702000000000</t>
  </si>
  <si>
    <t>Centl Print/Mail - Equipment</t>
  </si>
  <si>
    <t>OA16704000000000</t>
  </si>
  <si>
    <t>Cent Print/Mail - Contractual</t>
  </si>
  <si>
    <t>OA16704500000000</t>
  </si>
  <si>
    <t>Cent Print/Mail - Mat &amp; Supp</t>
  </si>
  <si>
    <t>OA16704900000000</t>
  </si>
  <si>
    <t>Cent Print/Mail - BOCES Svcs</t>
  </si>
  <si>
    <t>OA16804000000000</t>
  </si>
  <si>
    <t>Cent Data Pro - Cont Exp</t>
  </si>
  <si>
    <t>OA16804900000000</t>
  </si>
  <si>
    <t>Cent Data Pro - BOCES Svcs</t>
  </si>
  <si>
    <t>OA19104000000000</t>
  </si>
  <si>
    <t>Unallocated Ins - Dist - Cont Exp</t>
  </si>
  <si>
    <t>OA19204000000000</t>
  </si>
  <si>
    <t>Sch Assn Dues - Dues - Cont Exp</t>
  </si>
  <si>
    <t>OA19304000000000</t>
  </si>
  <si>
    <t>Judgement &amp; Claims-DW-Cont Exp</t>
  </si>
  <si>
    <t>OA19644000000000</t>
  </si>
  <si>
    <t>Ref Real Prop Tax - Cont Exp</t>
  </si>
  <si>
    <t>OA19814900000000</t>
  </si>
  <si>
    <t>Admin Charge - BOCES Svcs</t>
  </si>
  <si>
    <t>OA19834900000000</t>
  </si>
  <si>
    <t>BOCES - Capital Expenses</t>
  </si>
  <si>
    <t>OA20101500000000</t>
  </si>
  <si>
    <t>Curr Dev - Dist - Instr Sal</t>
  </si>
  <si>
    <t>OA20101600000000</t>
  </si>
  <si>
    <t>Curr Dev - Dist - Clerical Sal</t>
  </si>
  <si>
    <t>OA20102000000000</t>
  </si>
  <si>
    <t>Curr Dev - Dist - Equipment</t>
  </si>
  <si>
    <t>OA20104000000000</t>
  </si>
  <si>
    <t>Curr Dev - Dist - Cont Exp</t>
  </si>
  <si>
    <t>OA20104500000000</t>
  </si>
  <si>
    <t>Curr Dev - Dist - Mat &amp; Supplies</t>
  </si>
  <si>
    <t>OA20104900000000</t>
  </si>
  <si>
    <t>Professional Services BOCES</t>
  </si>
  <si>
    <t>OA20201500000000</t>
  </si>
  <si>
    <t>Supervision - Regular School IS</t>
  </si>
  <si>
    <t>OA20201600000000</t>
  </si>
  <si>
    <t>Supervision - Regular School NIS</t>
  </si>
  <si>
    <t>OA20202000000000</t>
  </si>
  <si>
    <t>Supervision - Equipment</t>
  </si>
  <si>
    <t>OA20204000000000</t>
  </si>
  <si>
    <t>Supervision - Contractual and Other</t>
  </si>
  <si>
    <t>OA2020400PHONE00</t>
  </si>
  <si>
    <t>Supervision - Admin Cell Phone Stip</t>
  </si>
  <si>
    <t>OA20204500000000</t>
  </si>
  <si>
    <t>Supervision Reg Sch - Mat &amp; Supp</t>
  </si>
  <si>
    <t>OA20204900000000</t>
  </si>
  <si>
    <t>Supervision - BOCES Services</t>
  </si>
  <si>
    <t>OA20604000000000</t>
  </si>
  <si>
    <t>Research Planning - Contractual</t>
  </si>
  <si>
    <t>OA20604900000000</t>
  </si>
  <si>
    <t>Reaserch &amp; Develop - Svcs from BOCE</t>
  </si>
  <si>
    <t>OA20701500000000</t>
  </si>
  <si>
    <t>In-Sv Train - Instr Sal</t>
  </si>
  <si>
    <t>OA20704000000000</t>
  </si>
  <si>
    <t>In-Sv Train - Cont Exp</t>
  </si>
  <si>
    <t>OA20704500000000</t>
  </si>
  <si>
    <t>In-Sv Train - Mat &amp; Supplies</t>
  </si>
  <si>
    <t>OA20704900000000</t>
  </si>
  <si>
    <t>In-Sv Train - BOCES Svcs</t>
  </si>
  <si>
    <t>OA21101200000000</t>
  </si>
  <si>
    <t>Reg Sch - Tch K-6 Sal</t>
  </si>
  <si>
    <t>OA21101300000000</t>
  </si>
  <si>
    <t>Reg Sch -Tch 7-12 Sal</t>
  </si>
  <si>
    <t>OA21101400000000</t>
  </si>
  <si>
    <t>Reg Sch - Dist -  Sub Sal</t>
  </si>
  <si>
    <t>OA21101600000000</t>
  </si>
  <si>
    <t>Reg Sch - Aides Sal</t>
  </si>
  <si>
    <t>OA21102000000000</t>
  </si>
  <si>
    <t>Reg Sch - DW -Equip</t>
  </si>
  <si>
    <t>OA21104000000000</t>
  </si>
  <si>
    <t>Reg Sch - DW -  Cont Exp</t>
  </si>
  <si>
    <t>OA211040000000HS</t>
  </si>
  <si>
    <t>Reg Sch - HS Contractual</t>
  </si>
  <si>
    <t>OA211040000000MS</t>
  </si>
  <si>
    <t>Reg Sch - MS Contractual</t>
  </si>
  <si>
    <t>OA211040000000SS</t>
  </si>
  <si>
    <t>Reg Sch - SS Contractual</t>
  </si>
  <si>
    <t>OA211040000000WT</t>
  </si>
  <si>
    <t>Reg Sch - WT Contractual</t>
  </si>
  <si>
    <t>OA21104100000000</t>
  </si>
  <si>
    <t>Reg Sch - Conferences/Workshops</t>
  </si>
  <si>
    <t>OA21104500000000</t>
  </si>
  <si>
    <t>Reg Sch - DW --Mat &amp; Supp</t>
  </si>
  <si>
    <t>OA211045000000HS</t>
  </si>
  <si>
    <t>Reg Sch - HS Materials &amp; Supplies</t>
  </si>
  <si>
    <t>OA211045000000MS</t>
  </si>
  <si>
    <t>Reg Sch - MS Materials &amp; Supplies</t>
  </si>
  <si>
    <t>OA211045000000SS</t>
  </si>
  <si>
    <t>Reg Sch - SS Materials &amp; Supplies</t>
  </si>
  <si>
    <t>OA211045000000WT</t>
  </si>
  <si>
    <t>Reg Sch - WT Materials &amp; Supplies</t>
  </si>
  <si>
    <t>OA21104700000000</t>
  </si>
  <si>
    <t>Reg Sch - Dist - Tuition</t>
  </si>
  <si>
    <t>OA21104800000000</t>
  </si>
  <si>
    <t>Reg Sch - Dist - Textbooks</t>
  </si>
  <si>
    <t>OA21104900000000</t>
  </si>
  <si>
    <t>Reg Sch - Dist - BOCES Svcs</t>
  </si>
  <si>
    <t>OA22501500000000</t>
  </si>
  <si>
    <t>PS Disab - Dist - Instr Sal</t>
  </si>
  <si>
    <t>OA22501600000000</t>
  </si>
  <si>
    <t>PS Disab - Dist - NI Sal</t>
  </si>
  <si>
    <t>OA22502000000000</t>
  </si>
  <si>
    <t>PS Disab - Equipment</t>
  </si>
  <si>
    <t>OA22504000000000</t>
  </si>
  <si>
    <t>PS Disab - Dist - Cont Exp</t>
  </si>
  <si>
    <t>OA22504500000000</t>
  </si>
  <si>
    <t>PS Disab - Dist - Mat &amp; Supplies</t>
  </si>
  <si>
    <t>OA22504700000000</t>
  </si>
  <si>
    <t>PS Disab - Dist - Tuition</t>
  </si>
  <si>
    <t>OA22504900000000</t>
  </si>
  <si>
    <t>PS Disab - Dist - BOCES Svcs</t>
  </si>
  <si>
    <t>OA22804900000000</t>
  </si>
  <si>
    <t>OCC Ed Gr 9-12-Dist-Gen-Svcs from B</t>
  </si>
  <si>
    <t>OA23301500000000</t>
  </si>
  <si>
    <t>Sum Sch -   Instr Sal</t>
  </si>
  <si>
    <t>OA23302000000000</t>
  </si>
  <si>
    <t>OA23304000000000</t>
  </si>
  <si>
    <t>SumSch -   Cont Exp</t>
  </si>
  <si>
    <t>OA23304500000000</t>
  </si>
  <si>
    <t>Sum Sch - Mat &amp; Supp</t>
  </si>
  <si>
    <t>OA23304900000000</t>
  </si>
  <si>
    <t>Sum Sch - BOCES Svcs</t>
  </si>
  <si>
    <t>OA26101500000000</t>
  </si>
  <si>
    <t>Lib/AV - Instr Sal</t>
  </si>
  <si>
    <t>OA26101600000000</t>
  </si>
  <si>
    <t>Lib/AV - Aides Sal</t>
  </si>
  <si>
    <t>OA26102000000000</t>
  </si>
  <si>
    <t>Lib/AV - AV - Equip</t>
  </si>
  <si>
    <t>OA26104000000000</t>
  </si>
  <si>
    <t>Lib/AV - Contractual and Other</t>
  </si>
  <si>
    <t>OA261040000000HS</t>
  </si>
  <si>
    <t>Lib/AV - HS Contractual</t>
  </si>
  <si>
    <t>OA261040000000MS</t>
  </si>
  <si>
    <t>Lib/AV - MS Contractual</t>
  </si>
  <si>
    <t>OA261040000000SS</t>
  </si>
  <si>
    <t>Lib/AV - SS Contractual</t>
  </si>
  <si>
    <t>OA261040000000WT</t>
  </si>
  <si>
    <t>Lib/AV - WT Contractual</t>
  </si>
  <si>
    <t>OA26104500000000</t>
  </si>
  <si>
    <t>Lib/AV - AV- Mat &amp; Supp</t>
  </si>
  <si>
    <t>OA261045000000HS</t>
  </si>
  <si>
    <t>Lib/AV - HS Materials &amp; Supplies</t>
  </si>
  <si>
    <t>OA261045000000MS</t>
  </si>
  <si>
    <t>Lib/AV - MS Materials &amp; Supplies</t>
  </si>
  <si>
    <t>OA261045000000SS</t>
  </si>
  <si>
    <t>Lib/AV - SS Materials &amp; Supplies</t>
  </si>
  <si>
    <t>OA261045000000WT</t>
  </si>
  <si>
    <t>Lib/AV - WT Materials &amp; Supplies</t>
  </si>
  <si>
    <t>OA26104600000000</t>
  </si>
  <si>
    <t>OA26104610000000</t>
  </si>
  <si>
    <t>Lib/AV - Library - Loan Mat</t>
  </si>
  <si>
    <t>OA26104900000000</t>
  </si>
  <si>
    <t>Lib/AV - BOCES Svcs</t>
  </si>
  <si>
    <t>OA26301500000000</t>
  </si>
  <si>
    <t>Comp Asst Ins - Instr Sal</t>
  </si>
  <si>
    <t>OA26301600000000</t>
  </si>
  <si>
    <t>Comp Asst Inst - NI Sal</t>
  </si>
  <si>
    <t>OA26302000000000</t>
  </si>
  <si>
    <t>Comp Asst Inst - Equipment</t>
  </si>
  <si>
    <t>OA26304000000000</t>
  </si>
  <si>
    <t>Comp Asst Inst - Cont Exp</t>
  </si>
  <si>
    <t>OA263040A0000000</t>
  </si>
  <si>
    <t>State-Aided Computer Hardware - Lea</t>
  </si>
  <si>
    <t>OA263040B0000000</t>
  </si>
  <si>
    <t>State-Aided Computer Hardware - Rep</t>
  </si>
  <si>
    <t>OA263040C0000000</t>
  </si>
  <si>
    <t>Contractual and Other (Not Aide Lea</t>
  </si>
  <si>
    <t>OA26304500000000</t>
  </si>
  <si>
    <t>Comp Asst Inst - Mat &amp; Supp</t>
  </si>
  <si>
    <t>OA26304600000000</t>
  </si>
  <si>
    <t>Comp Asst Inst - Computer SW</t>
  </si>
  <si>
    <t>OA26304900000000</t>
  </si>
  <si>
    <t>Comp Asst Inst - BOCES Svcs</t>
  </si>
  <si>
    <t>OA28051600000000</t>
  </si>
  <si>
    <t>OA28101500000000</t>
  </si>
  <si>
    <t>Guidance - Inst Sal</t>
  </si>
  <si>
    <t>OA28101600000000</t>
  </si>
  <si>
    <t>Guidance - Clerical Sal</t>
  </si>
  <si>
    <t>OA28102000000000</t>
  </si>
  <si>
    <t>Guidance - Equipment</t>
  </si>
  <si>
    <t>OA28104000000000</t>
  </si>
  <si>
    <t>Guidance - Cont Exp</t>
  </si>
  <si>
    <t>OA28104500000000</t>
  </si>
  <si>
    <t>Guidance - Mat &amp; Supp</t>
  </si>
  <si>
    <t>OA281045000000HS</t>
  </si>
  <si>
    <t>Guidance - HS Mat &amp; Supp</t>
  </si>
  <si>
    <t>OA281045000000MS</t>
  </si>
  <si>
    <t>Guidance - MS Mat &amp; Supp</t>
  </si>
  <si>
    <t>OA281045000000SS</t>
  </si>
  <si>
    <t>Guidance - SS Mat &amp; Supp</t>
  </si>
  <si>
    <t>OA281045000000WT</t>
  </si>
  <si>
    <t>Guidance - WT Mat &amp; Supp</t>
  </si>
  <si>
    <t>OA28151600000000</t>
  </si>
  <si>
    <t>Health Svcs - Sub - NI Sal</t>
  </si>
  <si>
    <t>OA28152000000000</t>
  </si>
  <si>
    <t>Health Svcs - Equipment</t>
  </si>
  <si>
    <t>OA28154000000000</t>
  </si>
  <si>
    <t>Health Svcs - Cont Exp</t>
  </si>
  <si>
    <t>OA28154500000000</t>
  </si>
  <si>
    <t>Health Svcs - Mat &amp; Supplies</t>
  </si>
  <si>
    <t>OA281545000000HS</t>
  </si>
  <si>
    <t>Health Svcs - HS Mat &amp; Supp</t>
  </si>
  <si>
    <t>OA281545000000MS</t>
  </si>
  <si>
    <t>Health Svcs - MS Mat &amp; Supp</t>
  </si>
  <si>
    <t>OA281545000000SS</t>
  </si>
  <si>
    <t>Health Svcs - SS Mat &amp; Supp</t>
  </si>
  <si>
    <t>OA281545000000WT</t>
  </si>
  <si>
    <t>Health Svcs - WT Mat &amp; Supp</t>
  </si>
  <si>
    <t>OA28201500000000</t>
  </si>
  <si>
    <t>PSYC - D/W - Gen Salaries</t>
  </si>
  <si>
    <t>OA28204000000000</t>
  </si>
  <si>
    <t>OA28204500000000</t>
  </si>
  <si>
    <t>PSYC Svcs - Mat &amp; Supplies</t>
  </si>
  <si>
    <t>OA28204900000000</t>
  </si>
  <si>
    <t>PSYC Svcs - D/W - BOCES services</t>
  </si>
  <si>
    <t>OA28251500000000</t>
  </si>
  <si>
    <t>Soc Work Svcs - Instr Sal</t>
  </si>
  <si>
    <t>OA28254000000000</t>
  </si>
  <si>
    <t>Soc Work Svcs - Cont Exp</t>
  </si>
  <si>
    <t>OA28254500000000</t>
  </si>
  <si>
    <t>Soc Work Svcs - Mat &amp; Supp</t>
  </si>
  <si>
    <t>OA282545000000HS</t>
  </si>
  <si>
    <t>Soc Work Svcs - HS Mat &amp; Supp</t>
  </si>
  <si>
    <t>OA282545000000MS</t>
  </si>
  <si>
    <t>Soc Work Svcs - MS Mat &amp; Supp</t>
  </si>
  <si>
    <t>OA28301500000000</t>
  </si>
  <si>
    <t>Pupil Services - Instructional Sala</t>
  </si>
  <si>
    <t>OA28304900000000</t>
  </si>
  <si>
    <t>Pupil Services - BOCES</t>
  </si>
  <si>
    <t>OA28501500000000</t>
  </si>
  <si>
    <t>Co Curr - Instr Sal</t>
  </si>
  <si>
    <t>OA28504000000000</t>
  </si>
  <si>
    <t>Co-Curr - Contractual</t>
  </si>
  <si>
    <t>OA28504500000000</t>
  </si>
  <si>
    <t>Co-Curr - Materials and Supplies</t>
  </si>
  <si>
    <t>OA28551500000000</t>
  </si>
  <si>
    <t>Athletics - Instr Sal</t>
  </si>
  <si>
    <t>OA28551600000000</t>
  </si>
  <si>
    <t>Athletics - Gen - Non-Inst Salaries</t>
  </si>
  <si>
    <t>OA28552000000000</t>
  </si>
  <si>
    <t>Athletics - Gen - Equipment</t>
  </si>
  <si>
    <t>OA28554000000000</t>
  </si>
  <si>
    <t>Athletics - Gen - Cont Exp</t>
  </si>
  <si>
    <t>OA28554010000000</t>
  </si>
  <si>
    <t>Contractual - Ref Fees &amp; Mileage</t>
  </si>
  <si>
    <t>OA28554500000000</t>
  </si>
  <si>
    <t>Athletics - Gen - Mat &amp; Supplies</t>
  </si>
  <si>
    <t>OA55101600000000</t>
  </si>
  <si>
    <t>Trans - Gen - Non Inst Salaries</t>
  </si>
  <si>
    <t>OA55102000000000</t>
  </si>
  <si>
    <t>Trans - Gen - Equipment</t>
  </si>
  <si>
    <t>OA55102100000000</t>
  </si>
  <si>
    <t>Trans - Gen - Bus Purchase</t>
  </si>
  <si>
    <t>OA55104000000000</t>
  </si>
  <si>
    <t>Trans  - Gen - Cont Exp</t>
  </si>
  <si>
    <t>OA55104500000000</t>
  </si>
  <si>
    <t>Trans - Mat &amp; Supp</t>
  </si>
  <si>
    <t>OA55104900000000</t>
  </si>
  <si>
    <t>Trans - Gen - BOCES Svcs</t>
  </si>
  <si>
    <t>OA55302000000000</t>
  </si>
  <si>
    <t>Bug Garage - Equipment</t>
  </si>
  <si>
    <t>OA55304000000000</t>
  </si>
  <si>
    <t>Bus Garage - Cont Exp</t>
  </si>
  <si>
    <t>OA55304500000000</t>
  </si>
  <si>
    <t>OA55404000000000</t>
  </si>
  <si>
    <t>Cont Trans - Cont Exp</t>
  </si>
  <si>
    <t>OA55404010000000</t>
  </si>
  <si>
    <t>OA55404020000000</t>
  </si>
  <si>
    <t>Contractual - Other Runs</t>
  </si>
  <si>
    <t>OA55814900000000</t>
  </si>
  <si>
    <t>Transportation Svcs from BOCES</t>
  </si>
  <si>
    <t>OA80704000000000</t>
  </si>
  <si>
    <t>Census - Dist - Gen - Cont Exp</t>
  </si>
  <si>
    <t>OA90108000000000</t>
  </si>
  <si>
    <t>Emp Benefit - State Retirement</t>
  </si>
  <si>
    <t>OA90208000000000</t>
  </si>
  <si>
    <t>Emp Benefit - Teachers Retirement</t>
  </si>
  <si>
    <t>OA90308000000000</t>
  </si>
  <si>
    <t>Emp Benefit - Social Security</t>
  </si>
  <si>
    <t>OA90408000000000</t>
  </si>
  <si>
    <t>Emp Benefit - W Comp Ins</t>
  </si>
  <si>
    <t>OA90458000000000</t>
  </si>
  <si>
    <t>Emp Benefit - Life Insurance</t>
  </si>
  <si>
    <t>OA90508000000000</t>
  </si>
  <si>
    <t>Emp Benefit - Unemp Ins</t>
  </si>
  <si>
    <t>OA90558000000000</t>
  </si>
  <si>
    <t>Emp Benefit - Disability Insurance</t>
  </si>
  <si>
    <t>OA90608000000000</t>
  </si>
  <si>
    <t>Emp Benefit - Health &amp; Dental Insur</t>
  </si>
  <si>
    <t>OA90898000000000</t>
  </si>
  <si>
    <t>Other (Specify)</t>
  </si>
  <si>
    <t>OA97036000000000</t>
  </si>
  <si>
    <t>Term Bonds - BOCES Construction</t>
  </si>
  <si>
    <t>OA97037000000000</t>
  </si>
  <si>
    <t>OA97116000000000</t>
  </si>
  <si>
    <t>Serial Bonds/Const - Principal</t>
  </si>
  <si>
    <t>OA97117000000000</t>
  </si>
  <si>
    <t>Serial Bonds/Const - Interest</t>
  </si>
  <si>
    <t>OA97316000000000</t>
  </si>
  <si>
    <t>Ban/Construction - Principal</t>
  </si>
  <si>
    <t>OA97317000000000</t>
  </si>
  <si>
    <t>Ban/Construction - Interest</t>
  </si>
  <si>
    <t>OA97326000000000</t>
  </si>
  <si>
    <t>Ban/Bus Purchase - Principal</t>
  </si>
  <si>
    <t>OA97327000000000</t>
  </si>
  <si>
    <t>Ban/Bus Purchase - Interest</t>
  </si>
  <si>
    <t>OA97707000000000</t>
  </si>
  <si>
    <t>OA99019100000000</t>
  </si>
  <si>
    <t>OA99019300000000</t>
  </si>
  <si>
    <t>Interfund Transfer to C Fund</t>
  </si>
  <si>
    <t>OA99509000000000</t>
  </si>
  <si>
    <t>Interfund Transfer Capital Fund</t>
  </si>
  <si>
    <t>2017-18 Expended (04/11)</t>
  </si>
  <si>
    <t>2017-18 Original Budget</t>
  </si>
  <si>
    <t>2017-18 Amended Budget</t>
  </si>
  <si>
    <t>2017-18 Amended to Expended</t>
  </si>
  <si>
    <t>2017-18 Budget to 2018-19 Budget</t>
  </si>
  <si>
    <t>P</t>
  </si>
  <si>
    <t>C</t>
  </si>
  <si>
    <t>3-Part Budget</t>
  </si>
  <si>
    <t>2017-18 Original Budget to 2018-19 Original Budget</t>
  </si>
  <si>
    <t>3-Part Budget Total --&gt;</t>
  </si>
  <si>
    <t>PROGRAM BUDGET</t>
  </si>
  <si>
    <t>Budget Category</t>
  </si>
  <si>
    <t>2017-18 Adopted Budget</t>
  </si>
  <si>
    <t>Inc./Dec. ($)</t>
  </si>
  <si>
    <t>Inc./Dec. (%)</t>
  </si>
  <si>
    <t>Teaching</t>
  </si>
  <si>
    <t>Employee Benefits</t>
  </si>
  <si>
    <t>Program Students with Disabilities</t>
  </si>
  <si>
    <t>Interschool Athletics</t>
  </si>
  <si>
    <t>School Library (Audio Visual)</t>
  </si>
  <si>
    <t>Psychological Services</t>
  </si>
  <si>
    <t>Health Services</t>
  </si>
  <si>
    <t>Interfund Transfer</t>
  </si>
  <si>
    <t>Co-Curricular Activities</t>
  </si>
  <si>
    <t>Program Budget Totals ($) --&gt;</t>
  </si>
  <si>
    <t>Program Budget Totals (%) --&gt;</t>
  </si>
  <si>
    <t>CAPITAL BUDGET</t>
  </si>
  <si>
    <t>Debt Service</t>
  </si>
  <si>
    <t>Capital Budget Total ($) --&gt;</t>
  </si>
  <si>
    <t>Capital Budget Totals (%) --&gt;</t>
  </si>
  <si>
    <t>ADMINISTRATIVE BUDGET</t>
  </si>
  <si>
    <t>Supervision</t>
  </si>
  <si>
    <t>Adminstrative Budget Total ($) --&gt;</t>
  </si>
  <si>
    <t>Adminstrative Budget Total (%) --&gt;</t>
  </si>
  <si>
    <t>2018-19 Contingency Budget</t>
  </si>
  <si>
    <t>In the event the Board of Education adopts a contingency budget, the tax levy may be no greater than the levy of the prior year (Chapter 97 of the Laws of 2011).  In addition to this limitation, the administrative component of a contingent budget may not comprise a greater percentage of the contingency budget, exclusive of the capital component, than the lesser of: (1) that percentage which the administrative component had comprised in the prior year's budget; or (2) that percentage which the administrative component had comprised in the last defeated budget presented for the subsequent year.</t>
  </si>
  <si>
    <t>The board of education must exercise its best judgment in determining what the minimum expenditures shall be within the limitations imposed by the administration and the contingent budget caps.</t>
  </si>
  <si>
    <t>Ordinary Contingent Expenses (Y/N)</t>
  </si>
  <si>
    <t>Y</t>
  </si>
  <si>
    <t>N</t>
  </si>
  <si>
    <t>District Transportation Services</t>
  </si>
  <si>
    <t>A9010 - A9089</t>
  </si>
  <si>
    <t>3-Part Budget Total</t>
  </si>
  <si>
    <t>Administrative</t>
  </si>
  <si>
    <t>Capital</t>
  </si>
  <si>
    <t>Program</t>
  </si>
  <si>
    <t>Function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</si>
</sst>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quot;$&quot;#,##0.00"/>
    <numFmt numFmtId="165" formatCode="&quot;$&quot;#,##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10"/>
      <color indexed="8"/>
      <name val="Times New Roman"/>
      <family val="1"/>
    </font>
    <font>
      <sz val="10"/>
      <color indexed="8"/>
      <name val="Arial"/>
      <family val="2"/>
    </font>
    <font>
      <b/>
      <sz val="12"/>
      <color indexed="8"/>
      <name val="Arial"/>
      <family val="2"/>
    </font>
    <font>
      <sz val="10"/>
      <name val="Courier"/>
      <family val="3"/>
    </font>
    <font>
      <sz val="10"/>
      <name val="Arial"/>
      <family val="2"/>
    </font>
    <font>
      <sz val="12"/>
      <color indexed="8"/>
      <name val="Times New Roman"/>
      <family val="1"/>
    </font>
    <font>
      <sz val="12"/>
      <color indexed="8"/>
      <name val="Arial"/>
      <family val="2"/>
    </font>
    <font>
      <b/>
      <sz val="12"/>
      <color indexed="8"/>
      <name val="Times New Roman"/>
      <family val="1"/>
    </font>
    <font>
      <u/>
      <sz val="12"/>
      <color indexed="8"/>
      <name val="Times New Roman"/>
      <family val="1"/>
    </font>
    <font>
      <b/>
      <u/>
      <sz val="10"/>
      <color indexed="8"/>
      <name val="Arial"/>
      <family val="2"/>
    </font>
    <font>
      <u val="singleAccounting"/>
      <sz val="12"/>
      <color indexed="8"/>
      <name val="Times New Roman"/>
      <family val="1"/>
    </font>
    <font>
      <b/>
      <u val="singleAccounting"/>
      <sz val="10"/>
      <color indexed="8"/>
      <name val="Arial"/>
      <family val="2"/>
    </font>
    <font>
      <sz val="12"/>
      <name val="Arial"/>
      <family val="2"/>
    </font>
    <font>
      <sz val="11"/>
      <color rgb="FFFF0000"/>
      <name val="Calibri"/>
      <family val="2"/>
      <scheme val="minor"/>
    </font>
    <font>
      <sz val="9"/>
      <color rgb="FF000000"/>
      <name val="Verdana"/>
      <family val="2"/>
    </font>
    <font>
      <b/>
      <sz val="11"/>
      <color rgb="FFFF0000"/>
      <name val="Calibri"/>
      <family val="2"/>
      <scheme val="minor"/>
    </font>
    <font>
      <sz val="11"/>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5"/>
        <bgColor indexed="64"/>
      </patternFill>
    </fill>
    <fill>
      <patternFill patternType="solid">
        <fgColor rgb="FF00B050"/>
        <bgColor indexed="64"/>
      </patternFill>
    </fill>
    <fill>
      <patternFill patternType="solid">
        <fgColor rgb="FF00B0F0"/>
        <bgColor indexed="64"/>
      </patternFill>
    </fill>
    <fill>
      <patternFill patternType="solid">
        <fgColor theme="0" tint="-0.249977111117893"/>
        <bgColor indexed="64"/>
      </patternFill>
    </fill>
  </fills>
  <borders count="50">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0" fontId="3" fillId="0" borderId="0"/>
    <xf numFmtId="43" fontId="4"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7" fillId="0" borderId="0"/>
    <xf numFmtId="9" fontId="4" fillId="0" borderId="0" applyFont="0" applyFill="0" applyBorder="0" applyAlignment="0" applyProtection="0"/>
    <xf numFmtId="9" fontId="8" fillId="0" borderId="0" applyFont="0" applyFill="0" applyBorder="0" applyAlignment="0" applyProtection="0"/>
    <xf numFmtId="0" fontId="5" fillId="0" borderId="0"/>
    <xf numFmtId="0" fontId="3" fillId="0" borderId="0"/>
  </cellStyleXfs>
  <cellXfs count="243">
    <xf numFmtId="0" fontId="0" fillId="0" borderId="0" xfId="0"/>
    <xf numFmtId="0" fontId="3" fillId="0" borderId="0" xfId="2"/>
    <xf numFmtId="41" fontId="10" fillId="0" borderId="0" xfId="2" applyNumberFormat="1" applyFont="1"/>
    <xf numFmtId="41" fontId="10" fillId="0" borderId="0" xfId="3" applyNumberFormat="1" applyFont="1" applyAlignment="1">
      <alignment horizontal="left" vertical="top"/>
    </xf>
    <xf numFmtId="41" fontId="9" fillId="0" borderId="0" xfId="3" applyNumberFormat="1" applyFont="1" applyAlignment="1">
      <alignment horizontal="left" vertical="top"/>
    </xf>
    <xf numFmtId="41" fontId="12" fillId="0" borderId="0" xfId="3" applyNumberFormat="1" applyFont="1" applyAlignment="1">
      <alignment horizontal="left" vertical="top"/>
    </xf>
    <xf numFmtId="0" fontId="10" fillId="0" borderId="0" xfId="2" applyNumberFormat="1" applyFont="1"/>
    <xf numFmtId="0" fontId="12" fillId="0" borderId="0" xfId="3" applyNumberFormat="1" applyFont="1" applyAlignment="1">
      <alignment horizontal="left" vertical="top"/>
    </xf>
    <xf numFmtId="0" fontId="10" fillId="0" borderId="0" xfId="3" applyNumberFormat="1" applyFont="1" applyAlignment="1">
      <alignment horizontal="left" vertical="top"/>
    </xf>
    <xf numFmtId="0" fontId="9" fillId="0" borderId="0" xfId="3" applyNumberFormat="1" applyFont="1" applyAlignment="1">
      <alignment horizontal="left" vertical="top"/>
    </xf>
    <xf numFmtId="41" fontId="14" fillId="0" borderId="0" xfId="2" applyNumberFormat="1" applyFont="1"/>
    <xf numFmtId="41" fontId="10" fillId="0" borderId="0" xfId="2" applyNumberFormat="1" applyFont="1" applyFill="1"/>
    <xf numFmtId="0" fontId="10" fillId="0" borderId="0" xfId="2" applyNumberFormat="1" applyFont="1" applyFill="1"/>
    <xf numFmtId="0" fontId="3" fillId="0" borderId="0" xfId="2"/>
    <xf numFmtId="41" fontId="10" fillId="0" borderId="0" xfId="2" applyNumberFormat="1" applyFont="1"/>
    <xf numFmtId="41" fontId="10" fillId="0" borderId="0" xfId="3" applyNumberFormat="1" applyFont="1" applyAlignment="1">
      <alignment horizontal="left" vertical="top"/>
    </xf>
    <xf numFmtId="41" fontId="9" fillId="0" borderId="0" xfId="3" applyNumberFormat="1" applyFont="1" applyAlignment="1">
      <alignment horizontal="left" vertical="top"/>
    </xf>
    <xf numFmtId="41" fontId="12" fillId="0" borderId="0" xfId="3" applyNumberFormat="1" applyFont="1" applyAlignment="1">
      <alignment horizontal="left" vertical="top"/>
    </xf>
    <xf numFmtId="0" fontId="10" fillId="0" borderId="0" xfId="2" applyNumberFormat="1" applyFont="1"/>
    <xf numFmtId="0" fontId="12" fillId="0" borderId="0" xfId="3" applyNumberFormat="1" applyFont="1" applyAlignment="1">
      <alignment horizontal="left" vertical="top"/>
    </xf>
    <xf numFmtId="0" fontId="10" fillId="0" borderId="0" xfId="3" applyNumberFormat="1" applyFont="1" applyAlignment="1">
      <alignment horizontal="left" vertical="top"/>
    </xf>
    <xf numFmtId="0" fontId="9" fillId="0" borderId="0" xfId="3" applyNumberFormat="1" applyFont="1" applyAlignment="1">
      <alignment horizontal="left" vertical="top"/>
    </xf>
    <xf numFmtId="41" fontId="14" fillId="0" borderId="0" xfId="2" applyNumberFormat="1" applyFont="1"/>
    <xf numFmtId="41" fontId="10" fillId="0" borderId="0" xfId="2" applyNumberFormat="1" applyFont="1" applyFill="1"/>
    <xf numFmtId="0" fontId="10" fillId="0" borderId="0" xfId="2" applyNumberFormat="1" applyFont="1" applyFill="1"/>
    <xf numFmtId="164" fontId="0" fillId="0" borderId="0" xfId="0" applyNumberFormat="1"/>
    <xf numFmtId="0" fontId="5" fillId="0" borderId="0" xfId="9"/>
    <xf numFmtId="41" fontId="10" fillId="0" borderId="0" xfId="9" applyNumberFormat="1" applyFont="1"/>
    <xf numFmtId="41" fontId="10" fillId="0" borderId="0" xfId="3" applyNumberFormat="1" applyFont="1" applyAlignment="1">
      <alignment horizontal="left" vertical="top"/>
    </xf>
    <xf numFmtId="41" fontId="9" fillId="0" borderId="0" xfId="3" applyNumberFormat="1" applyFont="1" applyAlignment="1">
      <alignment horizontal="right" vertical="top"/>
    </xf>
    <xf numFmtId="41" fontId="9" fillId="0" borderId="0" xfId="3" applyNumberFormat="1" applyFont="1" applyAlignment="1">
      <alignment horizontal="left" vertical="top"/>
    </xf>
    <xf numFmtId="41" fontId="11" fillId="0" borderId="0" xfId="3" applyNumberFormat="1" applyFont="1" applyAlignment="1">
      <alignment horizontal="center" vertical="top"/>
    </xf>
    <xf numFmtId="41" fontId="6" fillId="0" borderId="0" xfId="3" applyNumberFormat="1" applyFont="1" applyAlignment="1">
      <alignment horizontal="center" vertical="top"/>
    </xf>
    <xf numFmtId="41" fontId="6" fillId="0" borderId="0" xfId="3" applyNumberFormat="1" applyFont="1" applyAlignment="1">
      <alignment horizontal="left" vertical="top"/>
    </xf>
    <xf numFmtId="41" fontId="11" fillId="0" borderId="0" xfId="3" applyNumberFormat="1" applyFont="1" applyAlignment="1">
      <alignment horizontal="left" vertical="top"/>
    </xf>
    <xf numFmtId="41" fontId="12" fillId="0" borderId="0" xfId="3" applyNumberFormat="1" applyFont="1" applyAlignment="1">
      <alignment horizontal="left" vertical="top"/>
    </xf>
    <xf numFmtId="0" fontId="10" fillId="0" borderId="0" xfId="9" applyNumberFormat="1" applyFont="1"/>
    <xf numFmtId="0" fontId="6" fillId="0" borderId="0" xfId="3" applyNumberFormat="1" applyFont="1" applyAlignment="1">
      <alignment horizontal="left" vertical="top"/>
    </xf>
    <xf numFmtId="0" fontId="11" fillId="0" borderId="0" xfId="3" applyNumberFormat="1" applyFont="1" applyAlignment="1">
      <alignment horizontal="left" vertical="top"/>
    </xf>
    <xf numFmtId="0" fontId="12" fillId="0" borderId="0" xfId="3" applyNumberFormat="1" applyFont="1" applyAlignment="1">
      <alignment horizontal="left" vertical="top"/>
    </xf>
    <xf numFmtId="0" fontId="10" fillId="0" borderId="0" xfId="3" applyNumberFormat="1" applyFont="1" applyAlignment="1">
      <alignment horizontal="left" vertical="top"/>
    </xf>
    <xf numFmtId="10" fontId="10" fillId="0" borderId="0" xfId="9" applyNumberFormat="1" applyFont="1"/>
    <xf numFmtId="43" fontId="10" fillId="0" borderId="0" xfId="9" applyNumberFormat="1" applyFont="1"/>
    <xf numFmtId="43" fontId="11" fillId="0" borderId="0" xfId="3" applyNumberFormat="1" applyFont="1" applyAlignment="1">
      <alignment horizontal="center" vertical="top"/>
    </xf>
    <xf numFmtId="43" fontId="9" fillId="0" borderId="0" xfId="3" applyNumberFormat="1" applyFont="1" applyAlignment="1">
      <alignment horizontal="right" vertical="top"/>
    </xf>
    <xf numFmtId="43" fontId="9" fillId="2" borderId="0" xfId="3" applyNumberFormat="1" applyFont="1" applyFill="1" applyAlignment="1">
      <alignment horizontal="right" vertical="top"/>
    </xf>
    <xf numFmtId="43" fontId="6" fillId="0" borderId="0" xfId="3" applyNumberFormat="1" applyFont="1" applyAlignment="1">
      <alignment horizontal="center" vertical="top"/>
    </xf>
    <xf numFmtId="0" fontId="9" fillId="0" borderId="0" xfId="3" applyNumberFormat="1" applyFont="1" applyAlignment="1">
      <alignment horizontal="left" vertical="top"/>
    </xf>
    <xf numFmtId="43" fontId="10" fillId="0" borderId="0" xfId="9" quotePrefix="1" applyNumberFormat="1" applyFont="1"/>
    <xf numFmtId="10" fontId="9" fillId="0" borderId="0" xfId="3" applyNumberFormat="1" applyFont="1" applyAlignment="1">
      <alignment horizontal="right" vertical="top"/>
    </xf>
    <xf numFmtId="41" fontId="10" fillId="0" borderId="3" xfId="9" applyNumberFormat="1" applyFont="1" applyBorder="1"/>
    <xf numFmtId="0" fontId="10" fillId="0" borderId="3" xfId="9" applyNumberFormat="1" applyFont="1" applyBorder="1"/>
    <xf numFmtId="41" fontId="11" fillId="0" borderId="3" xfId="3" applyNumberFormat="1" applyFont="1" applyBorder="1" applyAlignment="1">
      <alignment horizontal="left" vertical="top"/>
    </xf>
    <xf numFmtId="43" fontId="10" fillId="0" borderId="3" xfId="9" applyNumberFormat="1" applyFont="1" applyBorder="1"/>
    <xf numFmtId="10" fontId="9" fillId="0" borderId="3" xfId="3" applyNumberFormat="1" applyFont="1" applyBorder="1" applyAlignment="1">
      <alignment horizontal="right" vertical="top"/>
    </xf>
    <xf numFmtId="41" fontId="10" fillId="0" borderId="0" xfId="9" applyNumberFormat="1" applyFont="1" applyBorder="1"/>
    <xf numFmtId="0" fontId="10" fillId="0" borderId="0" xfId="9" applyNumberFormat="1" applyFont="1" applyBorder="1"/>
    <xf numFmtId="41" fontId="11" fillId="0" borderId="0" xfId="3" applyNumberFormat="1" applyFont="1" applyBorder="1" applyAlignment="1">
      <alignment horizontal="left" vertical="top"/>
    </xf>
    <xf numFmtId="43" fontId="9" fillId="0" borderId="0" xfId="3" applyNumberFormat="1" applyFont="1" applyBorder="1" applyAlignment="1">
      <alignment horizontal="right" vertical="top"/>
    </xf>
    <xf numFmtId="41" fontId="9" fillId="0" borderId="0" xfId="3" applyNumberFormat="1" applyFont="1" applyBorder="1" applyAlignment="1">
      <alignment horizontal="right" vertical="top"/>
    </xf>
    <xf numFmtId="10" fontId="9" fillId="0" borderId="0" xfId="3" applyNumberFormat="1" applyFont="1" applyBorder="1" applyAlignment="1">
      <alignment horizontal="right" vertical="top"/>
    </xf>
    <xf numFmtId="43" fontId="9" fillId="3" borderId="0" xfId="3" applyNumberFormat="1" applyFont="1" applyFill="1" applyAlignment="1">
      <alignment horizontal="right" vertical="top"/>
    </xf>
    <xf numFmtId="41" fontId="14" fillId="0" borderId="0" xfId="9" applyNumberFormat="1" applyFont="1"/>
    <xf numFmtId="41" fontId="15" fillId="0" borderId="0" xfId="9" applyNumberFormat="1" applyFont="1" applyAlignment="1">
      <alignment horizontal="center"/>
    </xf>
    <xf numFmtId="41" fontId="10" fillId="0" borderId="0" xfId="9" applyNumberFormat="1" applyFont="1" applyFill="1"/>
    <xf numFmtId="0" fontId="10" fillId="0" borderId="0" xfId="9" applyNumberFormat="1" applyFont="1" applyFill="1"/>
    <xf numFmtId="43" fontId="10" fillId="0" borderId="0" xfId="9" applyNumberFormat="1" applyFont="1" applyFill="1"/>
    <xf numFmtId="10" fontId="9" fillId="0" borderId="0" xfId="3" applyNumberFormat="1" applyFont="1" applyFill="1" applyAlignment="1">
      <alignment horizontal="right" vertical="top"/>
    </xf>
    <xf numFmtId="10" fontId="10" fillId="0" borderId="0" xfId="9" applyNumberFormat="1" applyFont="1" applyFill="1"/>
    <xf numFmtId="41" fontId="13" fillId="0" borderId="0" xfId="9" applyNumberFormat="1" applyFont="1" applyAlignment="1">
      <alignment horizontal="center"/>
    </xf>
    <xf numFmtId="41" fontId="16" fillId="4" borderId="0" xfId="9" applyNumberFormat="1" applyFont="1" applyFill="1"/>
    <xf numFmtId="41" fontId="10" fillId="4" borderId="0" xfId="9" applyNumberFormat="1" applyFont="1" applyFill="1"/>
    <xf numFmtId="41" fontId="10" fillId="5" borderId="0" xfId="9" applyNumberFormat="1" applyFont="1" applyFill="1"/>
    <xf numFmtId="10" fontId="13" fillId="0" borderId="0" xfId="9" applyNumberFormat="1" applyFont="1" applyAlignment="1">
      <alignment horizontal="center"/>
    </xf>
    <xf numFmtId="43" fontId="9" fillId="6" borderId="0" xfId="3" applyNumberFormat="1" applyFont="1" applyFill="1" applyAlignment="1">
      <alignment horizontal="right" vertical="top"/>
    </xf>
    <xf numFmtId="43" fontId="9" fillId="0" borderId="0" xfId="3" applyNumberFormat="1" applyFont="1" applyFill="1" applyAlignment="1">
      <alignment horizontal="right" vertical="top"/>
    </xf>
    <xf numFmtId="0" fontId="2" fillId="0" borderId="0" xfId="0" applyFont="1" applyAlignment="1">
      <alignment wrapText="1"/>
    </xf>
    <xf numFmtId="6" fontId="0" fillId="0" borderId="0" xfId="0" applyNumberFormat="1"/>
    <xf numFmtId="41" fontId="10" fillId="0" borderId="9" xfId="3" applyNumberFormat="1" applyFont="1" applyBorder="1" applyAlignment="1">
      <alignment horizontal="left" vertical="top"/>
    </xf>
    <xf numFmtId="41" fontId="9" fillId="0" borderId="9" xfId="3" applyNumberFormat="1" applyFont="1" applyBorder="1" applyAlignment="1">
      <alignment horizontal="left" vertical="top"/>
    </xf>
    <xf numFmtId="41" fontId="10" fillId="0" borderId="14" xfId="3" applyNumberFormat="1" applyFont="1" applyBorder="1" applyAlignment="1">
      <alignment horizontal="left" vertical="top"/>
    </xf>
    <xf numFmtId="41" fontId="10" fillId="0" borderId="20" xfId="3" applyNumberFormat="1" applyFont="1" applyBorder="1" applyAlignment="1">
      <alignment horizontal="left" vertical="top"/>
    </xf>
    <xf numFmtId="0" fontId="2" fillId="0" borderId="17" xfId="0" applyFont="1" applyBorder="1" applyAlignment="1">
      <alignment wrapText="1"/>
    </xf>
    <xf numFmtId="0" fontId="2" fillId="0" borderId="18" xfId="0" applyFont="1" applyBorder="1" applyAlignment="1">
      <alignment wrapText="1"/>
    </xf>
    <xf numFmtId="0" fontId="2" fillId="0" borderId="23" xfId="0" applyFont="1" applyBorder="1" applyAlignment="1">
      <alignment wrapText="1"/>
    </xf>
    <xf numFmtId="0" fontId="2" fillId="0" borderId="5" xfId="0" applyFont="1" applyBorder="1" applyAlignment="1">
      <alignment wrapText="1"/>
    </xf>
    <xf numFmtId="0" fontId="2" fillId="0" borderId="30" xfId="0" applyFont="1" applyBorder="1" applyAlignment="1">
      <alignment wrapText="1"/>
    </xf>
    <xf numFmtId="0" fontId="2" fillId="0" borderId="17" xfId="0" applyFont="1" applyBorder="1" applyAlignment="1"/>
    <xf numFmtId="0" fontId="2" fillId="0" borderId="18" xfId="0" applyFont="1" applyBorder="1" applyAlignment="1"/>
    <xf numFmtId="0" fontId="2" fillId="0" borderId="23" xfId="0" applyFont="1" applyBorder="1" applyAlignment="1"/>
    <xf numFmtId="0" fontId="2" fillId="0" borderId="5" xfId="0" applyFont="1" applyBorder="1" applyAlignment="1"/>
    <xf numFmtId="0" fontId="2" fillId="0" borderId="30" xfId="0" applyFont="1" applyBorder="1" applyAlignment="1"/>
    <xf numFmtId="0" fontId="0" fillId="0" borderId="0" xfId="0" applyAlignment="1"/>
    <xf numFmtId="0" fontId="0" fillId="0" borderId="21" xfId="0" applyBorder="1" applyAlignment="1"/>
    <xf numFmtId="6" fontId="0" fillId="0" borderId="21" xfId="0" applyNumberFormat="1" applyBorder="1" applyAlignment="1"/>
    <xf numFmtId="6" fontId="0" fillId="0" borderId="24" xfId="0" applyNumberFormat="1" applyBorder="1" applyAlignment="1"/>
    <xf numFmtId="6" fontId="0" fillId="0" borderId="27" xfId="0" applyNumberFormat="1" applyBorder="1" applyAlignment="1"/>
    <xf numFmtId="6" fontId="0" fillId="0" borderId="2" xfId="0" applyNumberFormat="1" applyBorder="1" applyAlignment="1"/>
    <xf numFmtId="0" fontId="0" fillId="0" borderId="4" xfId="0" applyBorder="1" applyAlignment="1"/>
    <xf numFmtId="6" fontId="0" fillId="0" borderId="4" xfId="0" applyNumberFormat="1" applyBorder="1" applyAlignment="1"/>
    <xf numFmtId="6" fontId="0" fillId="0" borderId="25" xfId="0" applyNumberFormat="1" applyBorder="1" applyAlignment="1"/>
    <xf numFmtId="6" fontId="0" fillId="0" borderId="28" xfId="0" applyNumberFormat="1" applyBorder="1" applyAlignment="1"/>
    <xf numFmtId="6" fontId="0" fillId="0" borderId="31" xfId="0" applyNumberFormat="1" applyBorder="1" applyAlignment="1"/>
    <xf numFmtId="41" fontId="10" fillId="0" borderId="9" xfId="2" applyNumberFormat="1" applyFont="1" applyBorder="1" applyAlignment="1"/>
    <xf numFmtId="41" fontId="0" fillId="0" borderId="4" xfId="0" applyNumberFormat="1" applyBorder="1" applyAlignment="1"/>
    <xf numFmtId="0" fontId="0" fillId="0" borderId="15" xfId="0" applyBorder="1" applyAlignment="1"/>
    <xf numFmtId="6" fontId="0" fillId="0" borderId="15" xfId="0" applyNumberFormat="1" applyBorder="1" applyAlignment="1"/>
    <xf numFmtId="6" fontId="0" fillId="0" borderId="26" xfId="0" applyNumberFormat="1" applyBorder="1" applyAlignment="1"/>
    <xf numFmtId="6" fontId="0" fillId="0" borderId="29" xfId="0" applyNumberFormat="1" applyBorder="1" applyAlignment="1"/>
    <xf numFmtId="6" fontId="0" fillId="0" borderId="1" xfId="0" applyNumberFormat="1" applyBorder="1" applyAlignment="1"/>
    <xf numFmtId="6" fontId="2" fillId="0" borderId="18" xfId="0" applyNumberFormat="1" applyFont="1" applyBorder="1" applyAlignment="1"/>
    <xf numFmtId="6" fontId="2" fillId="0" borderId="23" xfId="0" applyNumberFormat="1" applyFont="1" applyBorder="1" applyAlignment="1"/>
    <xf numFmtId="6" fontId="2" fillId="0" borderId="5" xfId="0" applyNumberFormat="1" applyFont="1" applyBorder="1" applyAlignment="1"/>
    <xf numFmtId="6" fontId="2" fillId="0" borderId="30" xfId="0" applyNumberFormat="1" applyFont="1" applyBorder="1" applyAlignment="1"/>
    <xf numFmtId="0" fontId="0" fillId="0" borderId="0" xfId="0" applyAlignment="1">
      <alignment wrapText="1"/>
    </xf>
    <xf numFmtId="164" fontId="0" fillId="0" borderId="0" xfId="0" applyNumberFormat="1" applyAlignment="1">
      <alignment wrapText="1"/>
    </xf>
    <xf numFmtId="41" fontId="10" fillId="0" borderId="0" xfId="3" applyNumberFormat="1" applyFont="1" applyAlignment="1">
      <alignment horizontal="left" vertical="top" wrapText="1"/>
    </xf>
    <xf numFmtId="41" fontId="10" fillId="0" borderId="20" xfId="3" applyNumberFormat="1" applyFont="1" applyBorder="1" applyAlignment="1">
      <alignment horizontal="left" vertical="top" wrapText="1"/>
    </xf>
    <xf numFmtId="0" fontId="0" fillId="0" borderId="21" xfId="0" applyBorder="1" applyAlignment="1">
      <alignment wrapText="1"/>
    </xf>
    <xf numFmtId="6" fontId="0" fillId="0" borderId="21" xfId="0" applyNumberFormat="1" applyBorder="1" applyAlignment="1">
      <alignment wrapText="1"/>
    </xf>
    <xf numFmtId="6" fontId="0" fillId="0" borderId="24" xfId="0" applyNumberFormat="1" applyBorder="1" applyAlignment="1">
      <alignment wrapText="1"/>
    </xf>
    <xf numFmtId="6" fontId="0" fillId="0" borderId="27" xfId="0" applyNumberFormat="1" applyBorder="1" applyAlignment="1">
      <alignment wrapText="1"/>
    </xf>
    <xf numFmtId="6" fontId="0" fillId="0" borderId="2" xfId="0" applyNumberFormat="1" applyBorder="1" applyAlignment="1">
      <alignment wrapText="1"/>
    </xf>
    <xf numFmtId="8" fontId="0" fillId="0" borderId="27" xfId="0" applyNumberFormat="1" applyBorder="1" applyAlignment="1">
      <alignment wrapText="1"/>
    </xf>
    <xf numFmtId="41" fontId="10" fillId="0" borderId="9" xfId="3" applyNumberFormat="1" applyFont="1" applyBorder="1" applyAlignment="1">
      <alignment horizontal="left" vertical="top" wrapText="1"/>
    </xf>
    <xf numFmtId="0" fontId="0" fillId="0" borderId="4" xfId="0" applyBorder="1" applyAlignment="1">
      <alignment wrapText="1"/>
    </xf>
    <xf numFmtId="6" fontId="0" fillId="0" borderId="4" xfId="0" applyNumberFormat="1" applyBorder="1" applyAlignment="1">
      <alignment wrapText="1"/>
    </xf>
    <xf numFmtId="6" fontId="0" fillId="0" borderId="25" xfId="0" applyNumberFormat="1" applyBorder="1" applyAlignment="1">
      <alignment wrapText="1"/>
    </xf>
    <xf numFmtId="6" fontId="0" fillId="0" borderId="28" xfId="0" applyNumberFormat="1" applyBorder="1" applyAlignment="1">
      <alignment wrapText="1"/>
    </xf>
    <xf numFmtId="6" fontId="0" fillId="0" borderId="31" xfId="0" applyNumberFormat="1" applyBorder="1" applyAlignment="1">
      <alignment wrapText="1"/>
    </xf>
    <xf numFmtId="8" fontId="0" fillId="0" borderId="28" xfId="0" applyNumberFormat="1" applyBorder="1" applyAlignment="1">
      <alignment wrapText="1"/>
    </xf>
    <xf numFmtId="41" fontId="9" fillId="0" borderId="0" xfId="3" applyNumberFormat="1" applyFont="1" applyAlignment="1">
      <alignment horizontal="left" vertical="top" wrapText="1"/>
    </xf>
    <xf numFmtId="41" fontId="9" fillId="0" borderId="9" xfId="3" applyNumberFormat="1" applyFont="1" applyBorder="1" applyAlignment="1">
      <alignment horizontal="left" vertical="top" wrapText="1"/>
    </xf>
    <xf numFmtId="41" fontId="10" fillId="0" borderId="0" xfId="2" applyNumberFormat="1" applyFont="1" applyAlignment="1">
      <alignment wrapText="1"/>
    </xf>
    <xf numFmtId="41" fontId="10" fillId="0" borderId="9" xfId="2" applyNumberFormat="1" applyFont="1" applyBorder="1" applyAlignment="1">
      <alignment wrapText="1"/>
    </xf>
    <xf numFmtId="41" fontId="0" fillId="0" borderId="4" xfId="0" applyNumberFormat="1" applyBorder="1" applyAlignment="1">
      <alignment wrapText="1"/>
    </xf>
    <xf numFmtId="41" fontId="10" fillId="0" borderId="14" xfId="3" applyNumberFormat="1" applyFont="1" applyBorder="1" applyAlignment="1">
      <alignment horizontal="left" vertical="top" wrapText="1"/>
    </xf>
    <xf numFmtId="0" fontId="0" fillId="0" borderId="15" xfId="0" applyBorder="1" applyAlignment="1">
      <alignment wrapText="1"/>
    </xf>
    <xf numFmtId="6" fontId="0" fillId="0" borderId="15" xfId="0" applyNumberFormat="1" applyBorder="1" applyAlignment="1">
      <alignment wrapText="1"/>
    </xf>
    <xf numFmtId="6" fontId="0" fillId="0" borderId="26" xfId="0" applyNumberFormat="1" applyBorder="1" applyAlignment="1">
      <alignment wrapText="1"/>
    </xf>
    <xf numFmtId="6" fontId="0" fillId="0" borderId="29" xfId="0" applyNumberFormat="1" applyBorder="1" applyAlignment="1">
      <alignment wrapText="1"/>
    </xf>
    <xf numFmtId="6" fontId="0" fillId="0" borderId="1" xfId="0" applyNumberFormat="1" applyBorder="1" applyAlignment="1">
      <alignment wrapText="1"/>
    </xf>
    <xf numFmtId="8" fontId="0" fillId="0" borderId="29" xfId="0" applyNumberFormat="1" applyBorder="1" applyAlignment="1">
      <alignment wrapText="1"/>
    </xf>
    <xf numFmtId="164" fontId="2" fillId="0" borderId="0" xfId="0" applyNumberFormat="1" applyFont="1" applyAlignment="1">
      <alignment wrapText="1"/>
    </xf>
    <xf numFmtId="6" fontId="2" fillId="0" borderId="18" xfId="0" applyNumberFormat="1" applyFont="1" applyBorder="1" applyAlignment="1">
      <alignment wrapText="1"/>
    </xf>
    <xf numFmtId="6" fontId="2" fillId="0" borderId="23" xfId="0" applyNumberFormat="1" applyFont="1" applyBorder="1" applyAlignment="1">
      <alignment wrapText="1"/>
    </xf>
    <xf numFmtId="6" fontId="2" fillId="0" borderId="5" xfId="0" applyNumberFormat="1" applyFont="1" applyBorder="1" applyAlignment="1">
      <alignment wrapText="1"/>
    </xf>
    <xf numFmtId="6" fontId="2" fillId="0" borderId="30" xfId="0" applyNumberFormat="1" applyFont="1" applyBorder="1" applyAlignment="1">
      <alignment wrapText="1"/>
    </xf>
    <xf numFmtId="6" fontId="0" fillId="0" borderId="0" xfId="0" applyNumberFormat="1" applyAlignment="1"/>
    <xf numFmtId="0" fontId="0" fillId="0" borderId="9" xfId="0" applyBorder="1" applyAlignment="1"/>
    <xf numFmtId="0" fontId="0" fillId="0" borderId="11" xfId="0" applyBorder="1" applyAlignment="1"/>
    <xf numFmtId="0" fontId="0" fillId="0" borderId="20" xfId="0" applyBorder="1" applyAlignment="1"/>
    <xf numFmtId="0" fontId="0" fillId="0" borderId="14" xfId="0" applyBorder="1" applyAlignment="1"/>
    <xf numFmtId="0" fontId="2" fillId="9" borderId="17" xfId="0" applyFont="1" applyFill="1" applyBorder="1" applyAlignment="1">
      <alignment wrapText="1"/>
    </xf>
    <xf numFmtId="0" fontId="2" fillId="9" borderId="18" xfId="0" applyFont="1" applyFill="1" applyBorder="1" applyAlignment="1">
      <alignment wrapText="1"/>
    </xf>
    <xf numFmtId="0" fontId="2" fillId="9" borderId="19" xfId="0" applyFont="1" applyFill="1" applyBorder="1" applyAlignment="1">
      <alignment wrapText="1"/>
    </xf>
    <xf numFmtId="0" fontId="2" fillId="9" borderId="17" xfId="0" applyFont="1" applyFill="1" applyBorder="1" applyAlignment="1"/>
    <xf numFmtId="165" fontId="2" fillId="3" borderId="18" xfId="0" applyNumberFormat="1" applyFont="1" applyFill="1" applyBorder="1" applyAlignment="1"/>
    <xf numFmtId="165" fontId="2" fillId="8" borderId="33" xfId="0" applyNumberFormat="1" applyFont="1" applyFill="1" applyBorder="1" applyAlignment="1"/>
    <xf numFmtId="0" fontId="0" fillId="0" borderId="6" xfId="0" applyBorder="1" applyAlignment="1"/>
    <xf numFmtId="0" fontId="2" fillId="7" borderId="32" xfId="0" applyFont="1" applyFill="1" applyBorder="1" applyAlignment="1">
      <alignment horizontal="right"/>
    </xf>
    <xf numFmtId="10" fontId="0" fillId="0" borderId="8" xfId="1" applyNumberFormat="1" applyFont="1" applyBorder="1" applyAlignment="1"/>
    <xf numFmtId="10" fontId="0" fillId="0" borderId="10" xfId="1" applyNumberFormat="1" applyFont="1" applyBorder="1" applyAlignment="1"/>
    <xf numFmtId="10" fontId="2" fillId="8" borderId="34" xfId="1" applyNumberFormat="1" applyFont="1" applyFill="1" applyBorder="1" applyAlignment="1"/>
    <xf numFmtId="10" fontId="2" fillId="3" borderId="19" xfId="1" applyNumberFormat="1" applyFont="1" applyFill="1" applyBorder="1" applyAlignment="1"/>
    <xf numFmtId="10" fontId="0" fillId="0" borderId="22" xfId="1" applyNumberFormat="1" applyFont="1" applyBorder="1" applyAlignment="1"/>
    <xf numFmtId="10" fontId="17" fillId="0" borderId="10" xfId="1" applyNumberFormat="1" applyFont="1" applyBorder="1" applyAlignment="1"/>
    <xf numFmtId="10" fontId="0" fillId="0" borderId="16" xfId="1" applyNumberFormat="1" applyFont="1" applyBorder="1" applyAlignment="1"/>
    <xf numFmtId="0" fontId="2" fillId="8" borderId="38" xfId="0" applyFont="1" applyFill="1" applyBorder="1" applyAlignment="1">
      <alignment horizontal="right"/>
    </xf>
    <xf numFmtId="6" fontId="2" fillId="8" borderId="33" xfId="0" applyNumberFormat="1" applyFont="1" applyFill="1" applyBorder="1" applyAlignment="1"/>
    <xf numFmtId="10" fontId="0" fillId="0" borderId="0" xfId="1" applyNumberFormat="1" applyFont="1"/>
    <xf numFmtId="0" fontId="2" fillId="8" borderId="17" xfId="0" applyFont="1" applyFill="1" applyBorder="1" applyAlignment="1">
      <alignment horizontal="right"/>
    </xf>
    <xf numFmtId="10" fontId="2" fillId="8" borderId="18" xfId="1" applyNumberFormat="1" applyFont="1" applyFill="1" applyBorder="1" applyAlignment="1"/>
    <xf numFmtId="0" fontId="2" fillId="9" borderId="38" xfId="0" applyFont="1" applyFill="1" applyBorder="1" applyAlignment="1">
      <alignment wrapText="1"/>
    </xf>
    <xf numFmtId="0" fontId="2" fillId="9" borderId="33" xfId="0" applyFont="1" applyFill="1" applyBorder="1" applyAlignment="1">
      <alignment wrapText="1"/>
    </xf>
    <xf numFmtId="0" fontId="2" fillId="9" borderId="34" xfId="0" applyFont="1" applyFill="1" applyBorder="1" applyAlignment="1">
      <alignment wrapText="1"/>
    </xf>
    <xf numFmtId="6" fontId="0" fillId="0" borderId="7" xfId="0" applyNumberFormat="1" applyBorder="1" applyAlignment="1"/>
    <xf numFmtId="6" fontId="0" fillId="0" borderId="12" xfId="0" applyNumberFormat="1" applyBorder="1" applyAlignment="1"/>
    <xf numFmtId="10" fontId="17" fillId="0" borderId="13" xfId="1" applyNumberFormat="1" applyFont="1" applyBorder="1" applyAlignment="1"/>
    <xf numFmtId="0" fontId="2" fillId="3" borderId="17" xfId="0" applyFont="1" applyFill="1" applyBorder="1" applyAlignment="1">
      <alignment horizontal="right"/>
    </xf>
    <xf numFmtId="6" fontId="2" fillId="3" borderId="18" xfId="0" applyNumberFormat="1" applyFont="1" applyFill="1" applyBorder="1" applyAlignment="1"/>
    <xf numFmtId="10" fontId="2" fillId="3" borderId="18" xfId="1" applyNumberFormat="1" applyFont="1" applyFill="1" applyBorder="1" applyAlignment="1"/>
    <xf numFmtId="0" fontId="2" fillId="9" borderId="23" xfId="0" applyFont="1" applyFill="1" applyBorder="1" applyAlignment="1">
      <alignment wrapText="1"/>
    </xf>
    <xf numFmtId="0" fontId="2" fillId="4" borderId="35" xfId="0" applyFont="1" applyFill="1" applyBorder="1" applyAlignment="1">
      <alignment horizontal="right"/>
    </xf>
    <xf numFmtId="165" fontId="2" fillId="4" borderId="41" xfId="0" applyNumberFormat="1" applyFont="1" applyFill="1" applyBorder="1" applyAlignment="1"/>
    <xf numFmtId="6" fontId="2" fillId="4" borderId="18" xfId="0" applyNumberFormat="1" applyFont="1" applyFill="1" applyBorder="1" applyAlignment="1"/>
    <xf numFmtId="10" fontId="2" fillId="4" borderId="42" xfId="1" applyNumberFormat="1" applyFont="1" applyFill="1" applyBorder="1" applyAlignment="1"/>
    <xf numFmtId="10" fontId="2" fillId="4" borderId="18" xfId="1" applyNumberFormat="1" applyFont="1" applyFill="1" applyBorder="1" applyAlignment="1"/>
    <xf numFmtId="165" fontId="2" fillId="7" borderId="18" xfId="0" applyNumberFormat="1" applyFont="1" applyFill="1" applyBorder="1" applyAlignment="1"/>
    <xf numFmtId="6" fontId="2" fillId="7" borderId="18" xfId="0" applyNumberFormat="1" applyFont="1" applyFill="1" applyBorder="1" applyAlignment="1"/>
    <xf numFmtId="10" fontId="2" fillId="7" borderId="19" xfId="1" applyNumberFormat="1" applyFont="1" applyFill="1" applyBorder="1" applyAlignment="1"/>
    <xf numFmtId="165" fontId="0" fillId="0" borderId="0" xfId="0" applyNumberFormat="1"/>
    <xf numFmtId="0" fontId="0" fillId="0" borderId="0" xfId="0" applyBorder="1"/>
    <xf numFmtId="0" fontId="2" fillId="9" borderId="0" xfId="0" applyFont="1" applyFill="1" applyBorder="1" applyAlignment="1">
      <alignment wrapText="1"/>
    </xf>
    <xf numFmtId="0" fontId="18" fillId="0" borderId="0" xfId="0" applyFont="1" applyAlignment="1">
      <alignment horizontal="left" vertical="center"/>
    </xf>
    <xf numFmtId="3" fontId="0" fillId="0" borderId="0" xfId="0" applyNumberFormat="1"/>
    <xf numFmtId="165" fontId="0" fillId="0" borderId="0" xfId="1" applyNumberFormat="1" applyFont="1"/>
    <xf numFmtId="165" fontId="2" fillId="0" borderId="0" xfId="0" applyNumberFormat="1" applyFont="1"/>
    <xf numFmtId="0" fontId="2" fillId="0" borderId="0" xfId="0" applyFont="1" applyBorder="1" applyAlignment="1"/>
    <xf numFmtId="6" fontId="0" fillId="0" borderId="0" xfId="0" applyNumberFormat="1" applyBorder="1" applyAlignment="1"/>
    <xf numFmtId="0" fontId="0" fillId="0" borderId="2" xfId="0" applyBorder="1" applyAlignment="1"/>
    <xf numFmtId="0" fontId="0" fillId="0" borderId="31" xfId="0" applyBorder="1" applyAlignment="1"/>
    <xf numFmtId="0" fontId="0" fillId="0" borderId="1" xfId="0" applyBorder="1" applyAlignment="1"/>
    <xf numFmtId="165" fontId="2" fillId="0" borderId="0" xfId="1" applyNumberFormat="1" applyFont="1"/>
    <xf numFmtId="165" fontId="17" fillId="0" borderId="0" xfId="0" applyNumberFormat="1" applyFont="1"/>
    <xf numFmtId="165" fontId="19" fillId="0" borderId="0" xfId="0" applyNumberFormat="1" applyFont="1"/>
    <xf numFmtId="164" fontId="0" fillId="0" borderId="0" xfId="0" applyNumberFormat="1"/>
    <xf numFmtId="0" fontId="0" fillId="0" borderId="0" xfId="0" pivotButton="1"/>
    <xf numFmtId="6" fontId="0" fillId="8" borderId="31" xfId="0" applyNumberFormat="1" applyFill="1" applyBorder="1" applyAlignment="1"/>
    <xf numFmtId="0" fontId="2" fillId="8" borderId="35" xfId="0" applyFont="1" applyFill="1" applyBorder="1" applyAlignment="1">
      <alignment horizontal="center"/>
    </xf>
    <xf numFmtId="0" fontId="2" fillId="8" borderId="36" xfId="0" applyFont="1" applyFill="1" applyBorder="1" applyAlignment="1">
      <alignment horizontal="center"/>
    </xf>
    <xf numFmtId="0" fontId="2" fillId="8" borderId="37" xfId="0" applyFont="1" applyFill="1" applyBorder="1" applyAlignment="1">
      <alignment horizontal="center"/>
    </xf>
    <xf numFmtId="0" fontId="2" fillId="3" borderId="39" xfId="0" applyFont="1" applyFill="1" applyBorder="1" applyAlignment="1">
      <alignment horizontal="center"/>
    </xf>
    <xf numFmtId="0" fontId="2" fillId="3" borderId="0" xfId="0" applyFont="1" applyFill="1" applyBorder="1" applyAlignment="1">
      <alignment horizontal="center"/>
    </xf>
    <xf numFmtId="0" fontId="2" fillId="3" borderId="40" xfId="0" applyFont="1" applyFill="1" applyBorder="1" applyAlignment="1">
      <alignment horizontal="center"/>
    </xf>
    <xf numFmtId="0" fontId="2" fillId="4" borderId="39" xfId="0" applyFont="1" applyFill="1" applyBorder="1" applyAlignment="1">
      <alignment horizontal="center"/>
    </xf>
    <xf numFmtId="0" fontId="2" fillId="4" borderId="0" xfId="0" applyFont="1" applyFill="1" applyBorder="1" applyAlignment="1">
      <alignment horizontal="center"/>
    </xf>
    <xf numFmtId="0" fontId="2" fillId="4" borderId="40" xfId="0" applyFont="1" applyFill="1" applyBorder="1" applyAlignment="1">
      <alignment horizontal="center"/>
    </xf>
    <xf numFmtId="0" fontId="0" fillId="0" borderId="6" xfId="0" applyBorder="1"/>
    <xf numFmtId="0" fontId="0" fillId="0" borderId="9" xfId="0" applyBorder="1"/>
    <xf numFmtId="0" fontId="0" fillId="0" borderId="11" xfId="0" applyBorder="1"/>
    <xf numFmtId="165" fontId="0" fillId="0" borderId="4" xfId="0" applyNumberFormat="1" applyBorder="1"/>
    <xf numFmtId="0" fontId="2" fillId="0" borderId="38" xfId="0" applyFont="1" applyBorder="1"/>
    <xf numFmtId="0" fontId="2" fillId="0" borderId="33" xfId="0" applyFont="1" applyBorder="1"/>
    <xf numFmtId="0" fontId="2" fillId="0" borderId="34" xfId="0" applyFont="1" applyBorder="1"/>
    <xf numFmtId="0" fontId="2" fillId="0" borderId="43" xfId="0" applyFont="1" applyBorder="1"/>
    <xf numFmtId="0" fontId="2" fillId="0" borderId="44" xfId="0" applyFont="1" applyBorder="1"/>
    <xf numFmtId="165" fontId="2" fillId="0" borderId="44" xfId="0" applyNumberFormat="1" applyFont="1" applyBorder="1"/>
    <xf numFmtId="165" fontId="0" fillId="0" borderId="7" xfId="0" applyNumberFormat="1" applyBorder="1"/>
    <xf numFmtId="165" fontId="0" fillId="0" borderId="8" xfId="0" applyNumberFormat="1" applyBorder="1"/>
    <xf numFmtId="165" fontId="0" fillId="0" borderId="10" xfId="0" applyNumberFormat="1" applyBorder="1"/>
    <xf numFmtId="165" fontId="0" fillId="0" borderId="12" xfId="0" applyNumberFormat="1" applyBorder="1"/>
    <xf numFmtId="165" fontId="0" fillId="0" borderId="13" xfId="0" applyNumberFormat="1" applyBorder="1"/>
    <xf numFmtId="0" fontId="0" fillId="0" borderId="45" xfId="0" applyBorder="1"/>
    <xf numFmtId="0" fontId="0" fillId="0" borderId="25" xfId="0" applyBorder="1"/>
    <xf numFmtId="0" fontId="0" fillId="0" borderId="46" xfId="0" applyBorder="1"/>
    <xf numFmtId="165" fontId="0" fillId="0" borderId="47" xfId="0" applyNumberFormat="1" applyBorder="1"/>
    <xf numFmtId="165" fontId="0" fillId="0" borderId="48" xfId="0" applyNumberFormat="1" applyBorder="1"/>
    <xf numFmtId="165" fontId="0" fillId="0" borderId="49" xfId="0" applyNumberFormat="1" applyBorder="1"/>
    <xf numFmtId="165" fontId="0" fillId="0" borderId="6" xfId="0" applyNumberFormat="1" applyBorder="1"/>
    <xf numFmtId="165" fontId="0" fillId="0" borderId="9" xfId="0" applyNumberFormat="1" applyBorder="1"/>
    <xf numFmtId="165" fontId="0" fillId="0" borderId="11" xfId="0" applyNumberFormat="1" applyBorder="1"/>
    <xf numFmtId="0" fontId="20" fillId="0" borderId="0" xfId="0" applyFont="1"/>
  </cellXfs>
  <cellStyles count="11">
    <cellStyle name="Comma 2" xfId="4"/>
    <cellStyle name="Comma 3" xfId="3"/>
    <cellStyle name="Currency 2" xfId="5"/>
    <cellStyle name="Normal" xfId="0" builtinId="0"/>
    <cellStyle name="Normal 2" xfId="6"/>
    <cellStyle name="Normal 3" xfId="2"/>
    <cellStyle name="Normal 4" xfId="9"/>
    <cellStyle name="Normal 4 2" xfId="10"/>
    <cellStyle name="Percent" xfId="1" builtinId="5"/>
    <cellStyle name="Percent 2" xfId="8"/>
    <cellStyle name="Percent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dmin" refreshedDate="43209.620285185185" createdVersion="4" refreshedVersion="4" minRefreshableVersion="3" recordCount="204">
  <cacheSource type="worksheet">
    <worksheetSource ref="A3:M207" sheet="Sheet6"/>
  </cacheSource>
  <cacheFields count="13">
    <cacheField name="Function Code" numFmtId="41">
      <sharedItems count="62">
        <s v="A1010"/>
        <s v="A1040"/>
        <s v="A1060"/>
        <s v="A1240"/>
        <s v="A1310"/>
        <s v="A1320"/>
        <s v="A1325"/>
        <s v="A1330"/>
        <s v="A1345"/>
        <s v="A1380"/>
        <s v="A1420"/>
        <s v="A1430"/>
        <s v="A1460"/>
        <s v="A1480"/>
        <s v="A1620"/>
        <s v="A1621"/>
        <s v="A1670"/>
        <s v="A1680"/>
        <s v="A1910"/>
        <s v="A1920"/>
        <s v="A1930"/>
        <s v="A1964"/>
        <s v="A1981"/>
        <s v="A2010"/>
        <s v="A2020"/>
        <s v="A2060"/>
        <s v="A2070"/>
        <s v="A2110"/>
        <s v="A2250"/>
        <s v="A2280"/>
        <s v="A2330"/>
        <s v="A2610"/>
        <s v="A2630"/>
        <s v="A2805"/>
        <s v="A2810"/>
        <s v="A2815"/>
        <s v="A2820"/>
        <s v="A2825"/>
        <s v="A2830"/>
        <s v="A2850"/>
        <s v="A2855"/>
        <s v="A5510"/>
        <s v="A5530"/>
        <s v="A5540"/>
        <s v="A5581"/>
        <s v="A8070"/>
        <s v="A9010"/>
        <s v="A9020"/>
        <s v="A9030"/>
        <s v="A9040"/>
        <s v="A9045"/>
        <s v="A9050"/>
        <s v="A9055"/>
        <s v="A9060"/>
        <s v="A9089"/>
        <s v="A9703"/>
        <s v="A9711"/>
        <s v="A9731"/>
        <s v="A9732"/>
        <s v="A9770"/>
        <s v="A9901"/>
        <s v="A9950"/>
      </sharedItems>
    </cacheField>
    <cacheField name="Object Code" numFmtId="0">
      <sharedItems containsSemiMixedTypes="0" containsString="0" containsNumber="1" containsInteger="1" minValue="2" maxValue="471"/>
    </cacheField>
    <cacheField name="Object Sub-Code" numFmtId="0">
      <sharedItems containsBlank="1"/>
    </cacheField>
    <cacheField name="Function Description" numFmtId="0">
      <sharedItems count="46">
        <s v="Board of Education"/>
        <s v="District Clerk"/>
        <s v="District Meeting"/>
        <s v="Chief School Administration"/>
        <s v="Business Administration"/>
        <s v="Auditing"/>
        <s v="Treasurer"/>
        <s v="Tax Collector"/>
        <s v="Purchasing"/>
        <s v="Fiscal Agent Fees"/>
        <s v="Legal"/>
        <s v="Personnel"/>
        <s v="Records Management Officer"/>
        <s v="Public Info and Services"/>
        <s v="Operation of Plant"/>
        <s v="Maintenance of Plant"/>
        <s v="Central Printing and Mailing"/>
        <s v="Central Data Processing"/>
        <s v="Special Items"/>
        <s v="Curriculum Devel - Supervision"/>
        <s v="Supervision - Reg School"/>
        <s v="Research Plan - Evaluation"/>
        <s v="Inservice Training/Instruction"/>
        <s v="Teaching - Reg School"/>
        <s v="Prog Students with Disabilities"/>
        <s v="Occupational Education (9-12)"/>
        <s v="Teaching - Special Schools"/>
        <s v="School Library - AV"/>
        <s v="Comp Assisted Instruction"/>
        <s v="Attendance - Reg School"/>
        <s v="Guidance - Reg School"/>
        <s v="Health Services - Reg School"/>
        <s v="Psych Services - Reg School"/>
        <s v="Social Work - Reg School"/>
        <s v="Pupil Personel Services"/>
        <s v="Co-Curricular Act - Reg School"/>
        <s v="Interschool Athletics - Reg School"/>
        <s v="District Transportation Services"/>
        <s v="Garage Building"/>
        <s v="Contract Transportation"/>
        <s v="Census"/>
        <s v="Undistributed Expense - Employee Benefits"/>
        <s v="Undistributed Expense - Debt Service"/>
        <s v="Interest"/>
        <s v="Undistributed Expense - Interfund Transfer"/>
        <s v="District Transportation" u="1"/>
      </sharedItems>
    </cacheField>
    <cacheField name="3-Part Budget" numFmtId="0">
      <sharedItems containsBlank="1" count="4">
        <s v="A"/>
        <s v="P"/>
        <s v="C"/>
        <m/>
      </sharedItems>
    </cacheField>
    <cacheField name="Ordinary Contingent Expenses (Y/N)" numFmtId="0">
      <sharedItems/>
    </cacheField>
    <cacheField name="Object Description" numFmtId="0">
      <sharedItems/>
    </cacheField>
    <cacheField name="2017-18 Original Budget" numFmtId="6">
      <sharedItems containsSemiMixedTypes="0" containsString="0" containsNumber="1" minValue="0" maxValue="4716560.7367499992"/>
    </cacheField>
    <cacheField name="2017-18 Amended Budget" numFmtId="6">
      <sharedItems containsSemiMixedTypes="0" containsString="0" containsNumber="1" minValue="0" maxValue="4498891.46"/>
    </cacheField>
    <cacheField name="2017-18 Expended (04/11)" numFmtId="6">
      <sharedItems containsSemiMixedTypes="0" containsString="0" containsNumber="1" minValue="0" maxValue="2952180.67"/>
    </cacheField>
    <cacheField name="2017-18 Amended to Expended" numFmtId="6">
      <sharedItems containsSemiMixedTypes="0" containsString="0" containsNumber="1" minValue="-4081.4599999999919" maxValue="3071392.44"/>
    </cacheField>
    <cacheField name="2018-19 Budget" numFmtId="6">
      <sharedItems containsSemiMixedTypes="0" containsString="0" containsNumber="1" minValue="0" maxValue="4763329.6799999988"/>
    </cacheField>
    <cacheField name="2017-18 Original Budget to 2018-19 Original Budget" numFmtId="6">
      <sharedItems containsSemiMixedTypes="0" containsString="0" containsNumber="1" minValue="-110120.24299999996" maxValue="37729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4">
  <r>
    <x v="0"/>
    <n v="2"/>
    <m/>
    <x v="0"/>
    <x v="0"/>
    <s v="N"/>
    <s v="Equipment"/>
    <n v="1040.4000000000001"/>
    <n v="1040.4000000000001"/>
    <n v="0"/>
    <n v="1040.4000000000001"/>
    <n v="0"/>
    <n v="-1040.4000000000001"/>
  </r>
  <r>
    <x v="0"/>
    <n v="4"/>
    <m/>
    <x v="0"/>
    <x v="0"/>
    <s v="Y"/>
    <s v="Contractual and Other"/>
    <n v="14593.14"/>
    <n v="14454.14"/>
    <n v="9424"/>
    <n v="5030.1399999999994"/>
    <n v="14000"/>
    <n v="-593.13999999999942"/>
  </r>
  <r>
    <x v="0"/>
    <n v="45"/>
    <m/>
    <x v="0"/>
    <x v="0"/>
    <s v="Y"/>
    <s v="Materials and Supplies"/>
    <n v="500"/>
    <n v="500"/>
    <n v="224.8"/>
    <n v="275.2"/>
    <n v="500"/>
    <n v="0"/>
  </r>
  <r>
    <x v="0"/>
    <n v="49"/>
    <m/>
    <x v="0"/>
    <x v="0"/>
    <s v="Y"/>
    <s v="BOCES Services"/>
    <n v="4200"/>
    <n v="4200"/>
    <n v="3360"/>
    <n v="840"/>
    <n v="4200"/>
    <n v="0"/>
  </r>
  <r>
    <x v="1"/>
    <n v="4"/>
    <m/>
    <x v="1"/>
    <x v="0"/>
    <s v="Y"/>
    <s v="Contractual and Other"/>
    <n v="0"/>
    <n v="596"/>
    <n v="596"/>
    <n v="0"/>
    <n v="600"/>
    <n v="600"/>
  </r>
  <r>
    <x v="1"/>
    <n v="16"/>
    <m/>
    <x v="1"/>
    <x v="0"/>
    <s v="Y"/>
    <s v="Noninstructional Salaries"/>
    <n v="4100"/>
    <n v="3897.83"/>
    <n v="3036"/>
    <n v="861.82999999999993"/>
    <n v="4120"/>
    <n v="20"/>
  </r>
  <r>
    <x v="1"/>
    <n v="45"/>
    <m/>
    <x v="1"/>
    <x v="0"/>
    <s v="Y"/>
    <s v="Materials and Supplies"/>
    <n v="72.828000000000003"/>
    <n v="275"/>
    <n v="275"/>
    <n v="0"/>
    <n v="100"/>
    <n v="27.171999999999997"/>
  </r>
  <r>
    <x v="2"/>
    <n v="4"/>
    <m/>
    <x v="2"/>
    <x v="0"/>
    <s v="Y"/>
    <s v="Contractual and Other"/>
    <n v="520.20000000000005"/>
    <n v="520.20000000000005"/>
    <n v="0"/>
    <n v="520.20000000000005"/>
    <n v="1500"/>
    <n v="979.8"/>
  </r>
  <r>
    <x v="2"/>
    <n v="16"/>
    <m/>
    <x v="2"/>
    <x v="0"/>
    <s v="Y"/>
    <s v="Noninstructional Salaries"/>
    <n v="3074.9999999999995"/>
    <n v="3075"/>
    <n v="0"/>
    <n v="3075"/>
    <n v="3200"/>
    <n v="125.00000000000045"/>
  </r>
  <r>
    <x v="2"/>
    <n v="45"/>
    <m/>
    <x v="2"/>
    <x v="0"/>
    <s v="Y"/>
    <s v="Materials and Supplies"/>
    <n v="1500"/>
    <n v="1500"/>
    <n v="58.75"/>
    <n v="1441.25"/>
    <n v="1500"/>
    <n v="0"/>
  </r>
  <r>
    <x v="3"/>
    <n v="2"/>
    <m/>
    <x v="3"/>
    <x v="0"/>
    <s v="N"/>
    <s v="Equipment"/>
    <n v="0"/>
    <n v="0"/>
    <n v="0"/>
    <n v="0"/>
    <n v="0"/>
    <n v="0"/>
  </r>
  <r>
    <x v="3"/>
    <n v="4"/>
    <m/>
    <x v="3"/>
    <x v="0"/>
    <s v="Y"/>
    <s v="Contractual and Other"/>
    <n v="15926.97"/>
    <n v="15926.97"/>
    <n v="11063.27"/>
    <n v="4863.6999999999989"/>
    <n v="20000"/>
    <n v="4073.0300000000007"/>
  </r>
  <r>
    <x v="3"/>
    <n v="4"/>
    <s v="TECH"/>
    <x v="3"/>
    <x v="0"/>
    <s v="Y"/>
    <s v="Tech Reimbursement (Dunphy)"/>
    <n v="0"/>
    <n v="0"/>
    <n v="0"/>
    <n v="0"/>
    <n v="750"/>
    <n v="750"/>
  </r>
  <r>
    <x v="3"/>
    <n v="15"/>
    <m/>
    <x v="3"/>
    <x v="0"/>
    <s v="Y"/>
    <s v="Instructional Salaries"/>
    <n v="196799.99999999997"/>
    <n v="196800"/>
    <n v="152889.35"/>
    <n v="43910.649999999994"/>
    <n v="192000"/>
    <n v="-4799.9999999999709"/>
  </r>
  <r>
    <x v="3"/>
    <n v="16"/>
    <m/>
    <x v="3"/>
    <x v="0"/>
    <s v="Y"/>
    <s v="Noninstructional Salaries"/>
    <n v="51249.999999999993"/>
    <n v="51250"/>
    <n v="39087.089999999997"/>
    <n v="12162.910000000003"/>
    <n v="53045"/>
    <n v="1795.0000000000073"/>
  </r>
  <r>
    <x v="3"/>
    <n v="45"/>
    <m/>
    <x v="3"/>
    <x v="0"/>
    <s v="Y"/>
    <s v="Materials and Supplies"/>
    <n v="4000"/>
    <n v="4000"/>
    <n v="2324.2199999999998"/>
    <n v="1675.7800000000002"/>
    <n v="4000"/>
    <n v="0"/>
  </r>
  <r>
    <x v="4"/>
    <n v="2"/>
    <m/>
    <x v="4"/>
    <x v="0"/>
    <s v="N"/>
    <s v="Equipment"/>
    <n v="0"/>
    <n v="0"/>
    <n v="0"/>
    <n v="0"/>
    <n v="0"/>
    <n v="0"/>
  </r>
  <r>
    <x v="4"/>
    <n v="4"/>
    <m/>
    <x v="4"/>
    <x v="0"/>
    <s v="Y"/>
    <s v="Contractual and Other"/>
    <n v="32449.994400000003"/>
    <n v="31529.99"/>
    <n v="22309.46"/>
    <n v="9220.5300000000025"/>
    <n v="37000"/>
    <n v="4550.0055999999968"/>
  </r>
  <r>
    <x v="4"/>
    <n v="4"/>
    <s v="TECH"/>
    <x v="4"/>
    <x v="0"/>
    <s v="Y"/>
    <s v="Tech Reimbursement (Kula, Jones, Sparrow, DeMass, Silky)"/>
    <n v="0"/>
    <n v="0"/>
    <n v="0"/>
    <n v="0"/>
    <n v="3750"/>
    <n v="3750"/>
  </r>
  <r>
    <x v="4"/>
    <n v="15"/>
    <m/>
    <x v="4"/>
    <x v="0"/>
    <s v="Y"/>
    <s v="Instructional Salaries"/>
    <n v="160124.47499999998"/>
    <n v="154500"/>
    <n v="122312.5"/>
    <n v="32187.5"/>
    <n v="173000"/>
    <n v="12875.525000000023"/>
  </r>
  <r>
    <x v="4"/>
    <n v="16"/>
    <m/>
    <x v="4"/>
    <x v="0"/>
    <s v="Y"/>
    <s v="Noninstructional Salaries"/>
    <n v="147937.22499999998"/>
    <n v="148920.66"/>
    <n v="118525.2"/>
    <n v="30395.460000000006"/>
    <n v="159510.04"/>
    <n v="11572.815000000031"/>
  </r>
  <r>
    <x v="4"/>
    <n v="45"/>
    <m/>
    <x v="4"/>
    <x v="0"/>
    <s v="Y"/>
    <s v="Materials and Supplies"/>
    <n v="2809.08"/>
    <n v="1586.55"/>
    <n v="872.84"/>
    <n v="713.70999999999992"/>
    <n v="2500"/>
    <n v="-309.07999999999993"/>
  </r>
  <r>
    <x v="4"/>
    <n v="49"/>
    <m/>
    <x v="4"/>
    <x v="0"/>
    <s v="Y"/>
    <s v="BOCES Services"/>
    <n v="61095"/>
    <n v="78906.66"/>
    <n v="61679.7"/>
    <n v="17226.960000000006"/>
    <n v="79000"/>
    <n v="17905"/>
  </r>
  <r>
    <x v="5"/>
    <n v="4"/>
    <m/>
    <x v="5"/>
    <x v="0"/>
    <s v="Y"/>
    <s v="Contractual and Other"/>
    <n v="39714.800000000003"/>
    <n v="39714.800000000003"/>
    <n v="18600"/>
    <n v="21114.800000000003"/>
    <n v="45000"/>
    <n v="5285.1999999999971"/>
  </r>
  <r>
    <x v="5"/>
    <n v="45"/>
    <m/>
    <x v="5"/>
    <x v="0"/>
    <s v="Y"/>
    <s v="Materials and Supplies"/>
    <n v="468.18"/>
    <n v="468.18"/>
    <n v="0"/>
    <n v="468.18"/>
    <n v="500"/>
    <n v="31.819999999999993"/>
  </r>
  <r>
    <x v="6"/>
    <n v="4"/>
    <m/>
    <x v="6"/>
    <x v="0"/>
    <s v="Y"/>
    <s v="Contractual and Other"/>
    <n v="1787.08"/>
    <n v="2450"/>
    <n v="2450"/>
    <n v="0"/>
    <n v="15000"/>
    <n v="13212.92"/>
  </r>
  <r>
    <x v="6"/>
    <n v="4"/>
    <s v="TECH"/>
    <x v="6"/>
    <x v="0"/>
    <s v="Y"/>
    <s v="Tech Reimbursement (Brown)"/>
    <n v="0"/>
    <n v="0"/>
    <n v="0"/>
    <n v="0"/>
    <n v="750"/>
    <n v="750"/>
  </r>
  <r>
    <x v="6"/>
    <n v="16"/>
    <m/>
    <x v="6"/>
    <x v="0"/>
    <s v="Y"/>
    <s v="Noninstructional Salaries"/>
    <n v="60474.999999999993"/>
    <n v="60475"/>
    <n v="46886.49"/>
    <n v="13588.510000000002"/>
    <n v="63001.75"/>
    <n v="2526.7500000000073"/>
  </r>
  <r>
    <x v="6"/>
    <n v="45"/>
    <m/>
    <x v="6"/>
    <x v="0"/>
    <s v="Y"/>
    <s v="Materials and Supplies"/>
    <n v="1500"/>
    <n v="837.08"/>
    <n v="0"/>
    <n v="837.08"/>
    <n v="1000"/>
    <n v="-500"/>
  </r>
  <r>
    <x v="7"/>
    <n v="4"/>
    <m/>
    <x v="7"/>
    <x v="0"/>
    <s v="Y"/>
    <s v="Contractual and Other"/>
    <n v="12709.526400000001"/>
    <n v="14843.26"/>
    <n v="14372.26"/>
    <n v="471"/>
    <n v="15000"/>
    <n v="2290.4735999999994"/>
  </r>
  <r>
    <x v="7"/>
    <n v="16"/>
    <m/>
    <x v="7"/>
    <x v="0"/>
    <s v="Y"/>
    <s v="Noninstructional Salaries"/>
    <n v="13834.424999999999"/>
    <n v="14200.7"/>
    <n v="11840.94"/>
    <n v="2359.7600000000002"/>
    <n v="14756.81"/>
    <n v="922.38500000000022"/>
  </r>
  <r>
    <x v="7"/>
    <n v="45"/>
    <m/>
    <x v="7"/>
    <x v="0"/>
    <s v="Y"/>
    <s v="Materials and Supplies"/>
    <n v="187.27199999999999"/>
    <n v="187.27"/>
    <n v="0"/>
    <n v="187.27"/>
    <n v="200"/>
    <n v="12.728000000000009"/>
  </r>
  <r>
    <x v="8"/>
    <n v="4"/>
    <m/>
    <x v="8"/>
    <x v="0"/>
    <s v="Y"/>
    <s v="Contractual and Other"/>
    <n v="3121.2000000000003"/>
    <n v="621.16"/>
    <n v="0"/>
    <n v="621.16"/>
    <n v="2500"/>
    <n v="-621.20000000000027"/>
  </r>
  <r>
    <x v="8"/>
    <n v="45"/>
    <m/>
    <x v="8"/>
    <x v="0"/>
    <s v="Y"/>
    <s v="Materials and Supplies"/>
    <n v="0"/>
    <n v="0"/>
    <n v="0"/>
    <n v="0"/>
    <n v="250"/>
    <n v="250"/>
  </r>
  <r>
    <x v="8"/>
    <n v="49"/>
    <m/>
    <x v="8"/>
    <x v="0"/>
    <s v="Y"/>
    <s v="BOCES Services"/>
    <n v="3120"/>
    <n v="3120.04"/>
    <n v="2496"/>
    <n v="624.04"/>
    <n v="3148"/>
    <n v="28"/>
  </r>
  <r>
    <x v="9"/>
    <n v="4"/>
    <m/>
    <x v="9"/>
    <x v="0"/>
    <s v="Y"/>
    <s v="Fiscal Agent Fee"/>
    <n v="2601"/>
    <n v="2601"/>
    <n v="0"/>
    <n v="2601"/>
    <n v="2000"/>
    <n v="-601"/>
  </r>
  <r>
    <x v="10"/>
    <n v="4"/>
    <m/>
    <x v="10"/>
    <x v="1"/>
    <s v="Y"/>
    <s v="Contractual and Other"/>
    <n v="26010"/>
    <n v="26010"/>
    <n v="24511.11"/>
    <n v="1498.8899999999994"/>
    <n v="30000"/>
    <n v="3990"/>
  </r>
  <r>
    <x v="10"/>
    <n v="49"/>
    <m/>
    <x v="10"/>
    <x v="1"/>
    <s v="Y"/>
    <s v="BOCES Services"/>
    <n v="25062"/>
    <n v="24816.720000000001"/>
    <n v="19725.41"/>
    <n v="5091.3100000000013"/>
    <n v="25106"/>
    <n v="44"/>
  </r>
  <r>
    <x v="11"/>
    <n v="2"/>
    <m/>
    <x v="11"/>
    <x v="0"/>
    <s v="N"/>
    <s v="Equipment"/>
    <n v="0"/>
    <n v="0"/>
    <n v="0"/>
    <n v="0"/>
    <n v="0"/>
    <n v="0"/>
  </r>
  <r>
    <x v="11"/>
    <n v="4"/>
    <m/>
    <x v="11"/>
    <x v="0"/>
    <s v="Y"/>
    <s v="Contractual and Other"/>
    <n v="50000"/>
    <n v="47818.02"/>
    <n v="35180.11"/>
    <n v="12637.909999999996"/>
    <n v="50000"/>
    <n v="0"/>
  </r>
  <r>
    <x v="11"/>
    <n v="45"/>
    <m/>
    <x v="11"/>
    <x v="0"/>
    <s v="Y"/>
    <s v="Materials and Supplies"/>
    <n v="0"/>
    <n v="1500"/>
    <n v="798.2"/>
    <n v="701.8"/>
    <n v="0"/>
    <n v="0"/>
  </r>
  <r>
    <x v="11"/>
    <n v="49"/>
    <m/>
    <x v="11"/>
    <x v="0"/>
    <s v="Y"/>
    <s v="BOCES Services"/>
    <n v="29573"/>
    <n v="19699.259999999998"/>
    <n v="16770.490000000002"/>
    <n v="2928.7699999999968"/>
    <n v="20000"/>
    <n v="-9573"/>
  </r>
  <r>
    <x v="12"/>
    <n v="4"/>
    <m/>
    <x v="12"/>
    <x v="0"/>
    <s v="Y"/>
    <s v="Contractual and Other"/>
    <n v="2000"/>
    <n v="2000"/>
    <n v="0"/>
    <n v="2000"/>
    <n v="2000"/>
    <n v="0"/>
  </r>
  <r>
    <x v="12"/>
    <n v="16"/>
    <m/>
    <x v="12"/>
    <x v="0"/>
    <s v="Y"/>
    <s v="Noninstructional Salaries"/>
    <n v="10000"/>
    <n v="10000"/>
    <n v="0"/>
    <n v="10000"/>
    <n v="10000"/>
    <n v="0"/>
  </r>
  <r>
    <x v="12"/>
    <n v="45"/>
    <m/>
    <x v="12"/>
    <x v="0"/>
    <s v="Y"/>
    <s v="Materials and Supplies"/>
    <n v="936.36"/>
    <n v="936.36"/>
    <n v="0"/>
    <n v="936.36"/>
    <n v="1000"/>
    <n v="63.639999999999986"/>
  </r>
  <r>
    <x v="13"/>
    <n v="2"/>
    <m/>
    <x v="13"/>
    <x v="0"/>
    <s v="N"/>
    <s v="Equipment"/>
    <n v="0"/>
    <n v="0"/>
    <n v="0"/>
    <n v="0"/>
    <n v="0"/>
    <n v="0"/>
  </r>
  <r>
    <x v="13"/>
    <n v="4"/>
    <m/>
    <x v="13"/>
    <x v="0"/>
    <s v="Y"/>
    <s v="Contractual and Other"/>
    <n v="9176.3279999999995"/>
    <n v="11676.33"/>
    <n v="10223.92"/>
    <n v="1452.4099999999999"/>
    <n v="16000"/>
    <n v="6823.6720000000005"/>
  </r>
  <r>
    <x v="13"/>
    <n v="16"/>
    <m/>
    <x v="13"/>
    <x v="0"/>
    <s v="Y"/>
    <s v="Instructional Salaries"/>
    <n v="50000"/>
    <n v="50000"/>
    <n v="38159"/>
    <n v="11841"/>
    <n v="50940.678999999996"/>
    <n v="940.67899999999645"/>
  </r>
  <r>
    <x v="13"/>
    <n v="45"/>
    <m/>
    <x v="13"/>
    <x v="0"/>
    <s v="Y"/>
    <s v="Materials and Supplies"/>
    <n v="10383.192000000001"/>
    <n v="7386.27"/>
    <n v="180"/>
    <n v="7206.27"/>
    <n v="5000"/>
    <n v="-5383.1920000000009"/>
  </r>
  <r>
    <x v="13"/>
    <n v="49"/>
    <m/>
    <x v="13"/>
    <x v="0"/>
    <s v="Y"/>
    <s v="BOCES Services"/>
    <n v="3798"/>
    <n v="4294.92"/>
    <n v="3435.91"/>
    <n v="859.01000000000022"/>
    <n v="4420"/>
    <n v="622"/>
  </r>
  <r>
    <x v="14"/>
    <n v="2"/>
    <m/>
    <x v="14"/>
    <x v="2"/>
    <s v="N"/>
    <s v="Equipment"/>
    <n v="20282.7"/>
    <n v="45134.51"/>
    <n v="45134.51"/>
    <n v="0"/>
    <n v="80000"/>
    <n v="59717.3"/>
  </r>
  <r>
    <x v="14"/>
    <n v="4"/>
    <m/>
    <x v="14"/>
    <x v="2"/>
    <s v="Y"/>
    <s v="Contractual and Other"/>
    <n v="474068.81920000003"/>
    <n v="474068.82"/>
    <n v="257040.06"/>
    <n v="217028.76"/>
    <n v="480000"/>
    <n v="5931.1807999999728"/>
  </r>
  <r>
    <x v="14"/>
    <n v="4"/>
    <s v="TECH"/>
    <x v="14"/>
    <x v="2"/>
    <s v="Y"/>
    <s v="Tech Reimbursement (MacLachlin, Whithey)"/>
    <n v="0"/>
    <n v="0"/>
    <n v="0"/>
    <n v="0"/>
    <n v="1500"/>
    <n v="1500"/>
  </r>
  <r>
    <x v="14"/>
    <n v="16"/>
    <m/>
    <x v="14"/>
    <x v="2"/>
    <s v="Y"/>
    <s v="Noninstructional Salaries"/>
    <n v="991629.60641875013"/>
    <n v="991629.61"/>
    <n v="769700.15"/>
    <n v="221929.45999999996"/>
    <n v="995285.1100000001"/>
    <n v="3655.50358124997"/>
  </r>
  <r>
    <x v="14"/>
    <n v="45"/>
    <m/>
    <x v="14"/>
    <x v="2"/>
    <s v="Y"/>
    <s v="Materials and Supplies"/>
    <n v="115836.512"/>
    <n v="117031.51"/>
    <n v="65521.94"/>
    <n v="51509.569999999992"/>
    <n v="123500"/>
    <n v="7663.4879999999976"/>
  </r>
  <r>
    <x v="14"/>
    <n v="49"/>
    <m/>
    <x v="14"/>
    <x v="2"/>
    <s v="Y"/>
    <s v="BOCES Services"/>
    <n v="0"/>
    <n v="0"/>
    <n v="0"/>
    <n v="0"/>
    <n v="0"/>
    <n v="0"/>
  </r>
  <r>
    <x v="15"/>
    <n v="2"/>
    <m/>
    <x v="15"/>
    <x v="2"/>
    <s v="N"/>
    <s v="Equipment"/>
    <n v="94158.24"/>
    <n v="68515.42"/>
    <n v="20175.48"/>
    <n v="48339.94"/>
    <n v="10000"/>
    <n v="-84158.24"/>
  </r>
  <r>
    <x v="15"/>
    <n v="4"/>
    <m/>
    <x v="15"/>
    <x v="2"/>
    <s v="Y"/>
    <s v="Contractual and Other"/>
    <n v="250057.01880000002"/>
    <n v="221057.02"/>
    <n v="82462.37"/>
    <n v="138594.65"/>
    <n v="225000"/>
    <n v="-25057.01880000002"/>
  </r>
  <r>
    <x v="15"/>
    <n v="16"/>
    <m/>
    <x v="15"/>
    <x v="2"/>
    <s v="Y"/>
    <s v="Noninstructional Salaries"/>
    <n v="268475.10253125004"/>
    <n v="268475.09999999998"/>
    <n v="195097.17"/>
    <n v="73377.929999999964"/>
    <n v="266971.77"/>
    <n v="-1503.3325312500237"/>
  </r>
  <r>
    <x v="15"/>
    <n v="45"/>
    <m/>
    <x v="15"/>
    <x v="2"/>
    <s v="Y"/>
    <s v="Materials and Supplies"/>
    <n v="113325.06"/>
    <n v="142715.31"/>
    <n v="115499.02"/>
    <n v="27216.289999999994"/>
    <n v="140000"/>
    <n v="26674.940000000002"/>
  </r>
  <r>
    <x v="16"/>
    <n v="2"/>
    <m/>
    <x v="16"/>
    <x v="0"/>
    <s v="N"/>
    <s v="Equipment"/>
    <n v="1040.4000000000001"/>
    <n v="1040.4000000000001"/>
    <n v="0"/>
    <n v="1040.4000000000001"/>
    <n v="0"/>
    <n v="-1040.4000000000001"/>
  </r>
  <r>
    <x v="16"/>
    <n v="4"/>
    <m/>
    <x v="16"/>
    <x v="0"/>
    <s v="Y"/>
    <s v="Contractual and Other"/>
    <n v="42136.200000000004"/>
    <n v="41528.49"/>
    <n v="11991.22"/>
    <n v="29537.269999999997"/>
    <n v="20000"/>
    <n v="-22136.200000000004"/>
  </r>
  <r>
    <x v="16"/>
    <n v="16"/>
    <m/>
    <x v="16"/>
    <x v="0"/>
    <s v="Y"/>
    <s v="Noninstructional Salaries"/>
    <n v="16719.8"/>
    <n v="16719.8"/>
    <n v="13221.22"/>
    <n v="3498.58"/>
    <n v="20025"/>
    <n v="3305.2000000000007"/>
  </r>
  <r>
    <x v="16"/>
    <n v="45"/>
    <m/>
    <x v="16"/>
    <x v="0"/>
    <s v="Y"/>
    <s v="Materials and Supplies"/>
    <n v="93.635999999999996"/>
    <n v="701.35"/>
    <n v="701.35"/>
    <n v="0"/>
    <n v="20000"/>
    <n v="19906.364000000001"/>
  </r>
  <r>
    <x v="16"/>
    <n v="49"/>
    <m/>
    <x v="16"/>
    <x v="0"/>
    <s v="Y"/>
    <s v="BOCES Services"/>
    <n v="64437"/>
    <n v="66599.399999999994"/>
    <n v="46619.6"/>
    <n v="19979.799999999996"/>
    <n v="67932"/>
    <n v="3495"/>
  </r>
  <r>
    <x v="17"/>
    <n v="4"/>
    <m/>
    <x v="17"/>
    <x v="0"/>
    <s v="Y"/>
    <s v="Contractual and Other"/>
    <n v="0"/>
    <n v="0"/>
    <n v="0"/>
    <n v="0"/>
    <n v="0"/>
    <n v="0"/>
  </r>
  <r>
    <x v="17"/>
    <n v="49"/>
    <m/>
    <x v="17"/>
    <x v="0"/>
    <s v="Y"/>
    <s v="BOCES Services"/>
    <n v="356541"/>
    <n v="380335.06"/>
    <n v="315838.86"/>
    <n v="64496.200000000012"/>
    <n v="392000"/>
    <n v="35459"/>
  </r>
  <r>
    <x v="18"/>
    <n v="4"/>
    <m/>
    <x v="18"/>
    <x v="0"/>
    <s v="Y"/>
    <s v="Unallocated Insurance"/>
    <n v="120000"/>
    <n v="120000"/>
    <n v="119907.12"/>
    <n v="92.880000000004657"/>
    <n v="125000"/>
    <n v="5000"/>
  </r>
  <r>
    <x v="19"/>
    <n v="4"/>
    <m/>
    <x v="18"/>
    <x v="0"/>
    <s v="Y"/>
    <s v="School Association Dues"/>
    <n v="13005"/>
    <n v="7011.61"/>
    <n v="0"/>
    <n v="7011.61"/>
    <n v="8000"/>
    <n v="-5005"/>
  </r>
  <r>
    <x v="20"/>
    <n v="4"/>
    <m/>
    <x v="18"/>
    <x v="0"/>
    <s v="Y"/>
    <s v="Judgments and Claims"/>
    <n v="0"/>
    <n v="0"/>
    <n v="0"/>
    <n v="0"/>
    <n v="0"/>
    <n v="0"/>
  </r>
  <r>
    <x v="21"/>
    <n v="4"/>
    <m/>
    <x v="18"/>
    <x v="2"/>
    <s v="Y"/>
    <s v="Refund On Real Property"/>
    <n v="12063.438"/>
    <n v="15906.83"/>
    <n v="15906.83"/>
    <n v="0"/>
    <n v="10000"/>
    <n v="-2063.4380000000001"/>
  </r>
  <r>
    <x v="22"/>
    <n v="49"/>
    <m/>
    <x v="18"/>
    <x v="0"/>
    <s v="Y"/>
    <s v="BOCES Administrative"/>
    <n v="239838"/>
    <n v="241988"/>
    <n v="236782.43"/>
    <n v="5205.570000000007"/>
    <n v="239100"/>
    <n v="-738"/>
  </r>
  <r>
    <x v="23"/>
    <n v="2"/>
    <m/>
    <x v="19"/>
    <x v="0"/>
    <s v="N"/>
    <s v="Equipment"/>
    <n v="0"/>
    <n v="0"/>
    <n v="0"/>
    <n v="0"/>
    <n v="0"/>
    <n v="0"/>
  </r>
  <r>
    <x v="23"/>
    <n v="4"/>
    <m/>
    <x v="19"/>
    <x v="0"/>
    <s v="Y"/>
    <s v="Contractual and Other"/>
    <n v="23373.3"/>
    <n v="9310.1200000000008"/>
    <n v="0"/>
    <n v="9310.1200000000008"/>
    <n v="22500"/>
    <n v="-873.29999999999927"/>
  </r>
  <r>
    <x v="23"/>
    <n v="15"/>
    <m/>
    <x v="19"/>
    <x v="0"/>
    <s v="Y"/>
    <s v="Instructional Salaries"/>
    <n v="269995.25"/>
    <n v="285426.71000000002"/>
    <n v="237605.36"/>
    <n v="47821.350000000035"/>
    <n v="291021.14599999995"/>
    <n v="21025.89599999995"/>
  </r>
  <r>
    <x v="23"/>
    <n v="16"/>
    <m/>
    <x v="19"/>
    <x v="0"/>
    <s v="Y"/>
    <s v="Noninstructional Salaries"/>
    <n v="34534.275000000001"/>
    <n v="37666"/>
    <n v="29818.98"/>
    <n v="7847.02"/>
    <n v="38795.980000000003"/>
    <n v="4261.7050000000017"/>
  </r>
  <r>
    <x v="23"/>
    <n v="45"/>
    <m/>
    <x v="19"/>
    <x v="0"/>
    <s v="Y"/>
    <s v="Materials and Supplies"/>
    <n v="561"/>
    <n v="561"/>
    <n v="24.4"/>
    <n v="536.6"/>
    <n v="500"/>
    <n v="-61"/>
  </r>
  <r>
    <x v="23"/>
    <n v="49"/>
    <m/>
    <x v="19"/>
    <x v="0"/>
    <s v="Y"/>
    <s v="BOCES Services"/>
    <n v="936"/>
    <n v="15.74"/>
    <n v="0"/>
    <n v="15.74"/>
    <n v="3116"/>
    <n v="2180"/>
  </r>
  <r>
    <x v="24"/>
    <n v="2"/>
    <m/>
    <x v="20"/>
    <x v="0"/>
    <s v="N"/>
    <s v="Equipment"/>
    <n v="1040.4000000000001"/>
    <n v="1040.4000000000001"/>
    <n v="439.95"/>
    <n v="600.45000000000005"/>
    <n v="0"/>
    <n v="-1040.4000000000001"/>
  </r>
  <r>
    <x v="24"/>
    <n v="4"/>
    <s v="REIMB"/>
    <x v="20"/>
    <x v="0"/>
    <s v="Y"/>
    <s v="Tech/Wellness/Clothing Rimbursement"/>
    <n v="0"/>
    <n v="0"/>
    <n v="0"/>
    <n v="0"/>
    <n v="7750"/>
    <n v="7750"/>
  </r>
  <r>
    <x v="24"/>
    <n v="4"/>
    <m/>
    <x v="20"/>
    <x v="0"/>
    <s v="Y"/>
    <s v="Contractual and Other"/>
    <n v="11945.0568"/>
    <n v="4967.3100000000004"/>
    <n v="0"/>
    <n v="4967.3100000000004"/>
    <n v="4000"/>
    <n v="-7945.0568000000003"/>
  </r>
  <r>
    <x v="24"/>
    <n v="15"/>
    <m/>
    <x v="20"/>
    <x v="0"/>
    <s v="Y"/>
    <s v="Instructional Salaries"/>
    <n v="497337.17499999993"/>
    <n v="497337.18"/>
    <n v="392148.45"/>
    <n v="105188.72999999998"/>
    <n v="509407.57828999998"/>
    <n v="12070.403290000046"/>
  </r>
  <r>
    <x v="24"/>
    <n v="16"/>
    <m/>
    <x v="20"/>
    <x v="0"/>
    <s v="Y"/>
    <s v="Noninstructional Salaries"/>
    <n v="193561.49805000002"/>
    <n v="193561.5"/>
    <n v="126448.5"/>
    <n v="67113"/>
    <n v="220537.62000000002"/>
    <n v="26976.121950000001"/>
  </r>
  <r>
    <x v="24"/>
    <n v="45"/>
    <m/>
    <x v="20"/>
    <x v="0"/>
    <s v="Y"/>
    <s v="Materials and Supplies"/>
    <n v="3396.6"/>
    <n v="3396.6"/>
    <n v="0"/>
    <n v="3396.6"/>
    <n v="3000"/>
    <n v="-396.59999999999991"/>
  </r>
  <r>
    <x v="24"/>
    <n v="49"/>
    <m/>
    <x v="20"/>
    <x v="0"/>
    <s v="Y"/>
    <s v="BOCES Services"/>
    <n v="3116"/>
    <n v="3116"/>
    <n v="2635.3"/>
    <n v="480.69999999999982"/>
    <n v="4000"/>
    <n v="884"/>
  </r>
  <r>
    <x v="24"/>
    <n v="400"/>
    <s v="PHONE"/>
    <x v="20"/>
    <x v="0"/>
    <s v="Y"/>
    <s v="Phone Stipend"/>
    <n v="0"/>
    <n v="6977.75"/>
    <n v="5515.25"/>
    <n v="1462.5"/>
    <n v="7164"/>
    <n v="7164"/>
  </r>
  <r>
    <x v="25"/>
    <n v="4"/>
    <m/>
    <x v="21"/>
    <x v="0"/>
    <s v="Y"/>
    <s v="Contractual and Other"/>
    <n v="7500"/>
    <n v="7500"/>
    <n v="0"/>
    <n v="7500"/>
    <n v="7500"/>
    <n v="0"/>
  </r>
  <r>
    <x v="25"/>
    <n v="49"/>
    <m/>
    <x v="21"/>
    <x v="0"/>
    <s v="Y"/>
    <s v="BOCES Services"/>
    <n v="36099"/>
    <n v="171018.96"/>
    <n v="128314.44"/>
    <n v="42704.51999999999"/>
    <n v="171000"/>
    <n v="134901"/>
  </r>
  <r>
    <x v="26"/>
    <n v="4"/>
    <m/>
    <x v="22"/>
    <x v="0"/>
    <s v="Y"/>
    <s v="Contractual and Other"/>
    <n v="4239.63"/>
    <n v="4239.63"/>
    <n v="0"/>
    <n v="4239.63"/>
    <n v="4250"/>
    <n v="10.369999999999891"/>
  </r>
  <r>
    <x v="26"/>
    <n v="15"/>
    <m/>
    <x v="22"/>
    <x v="0"/>
    <s v="Y"/>
    <s v="Instructional Salaries"/>
    <n v="8200"/>
    <n v="8200"/>
    <n v="0"/>
    <n v="8200"/>
    <n v="8200"/>
    <n v="0"/>
  </r>
  <r>
    <x v="26"/>
    <n v="45"/>
    <m/>
    <x v="22"/>
    <x v="0"/>
    <s v="Y"/>
    <s v="Materials and Supplies"/>
    <n v="1560.6000000000001"/>
    <n v="1560.6"/>
    <n v="0"/>
    <n v="1560.6"/>
    <n v="1600"/>
    <n v="39.399999999999864"/>
  </r>
  <r>
    <x v="26"/>
    <n v="49"/>
    <m/>
    <x v="22"/>
    <x v="0"/>
    <s v="Y"/>
    <s v="BOCES Services"/>
    <n v="93193"/>
    <n v="31781.41"/>
    <n v="31781.41"/>
    <n v="0"/>
    <n v="35425"/>
    <n v="-57768"/>
  </r>
  <r>
    <x v="27"/>
    <n v="2"/>
    <m/>
    <x v="23"/>
    <x v="1"/>
    <s v="N"/>
    <s v="Equipment"/>
    <n v="81518.225999999995"/>
    <n v="83147.490000000005"/>
    <n v="28067.25"/>
    <n v="55080.240000000005"/>
    <n v="65000"/>
    <n v="-16518.225999999995"/>
  </r>
  <r>
    <x v="27"/>
    <n v="4"/>
    <m/>
    <x v="23"/>
    <x v="1"/>
    <s v="Y"/>
    <s v="Contractual and Other"/>
    <n v="125882.28"/>
    <n v="96277.08"/>
    <n v="100358.54"/>
    <n v="-4081.4599999999919"/>
    <n v="130000"/>
    <n v="4117.7200000000012"/>
  </r>
  <r>
    <x v="27"/>
    <n v="12"/>
    <m/>
    <x v="23"/>
    <x v="1"/>
    <s v="Y"/>
    <s v="Teacher Salaries, Full Day K-6"/>
    <n v="3131056.5120000001"/>
    <n v="3088914.51"/>
    <n v="2047679.97"/>
    <n v="1041234.5399999998"/>
    <n v="3202294.9940000004"/>
    <n v="71238.482000000309"/>
  </r>
  <r>
    <x v="27"/>
    <n v="13"/>
    <m/>
    <x v="23"/>
    <x v="1"/>
    <s v="Y"/>
    <s v="Teacher Salaries, 7-12"/>
    <n v="4716560.7367499992"/>
    <n v="4498891.46"/>
    <n v="2952180.67"/>
    <n v="1546710.79"/>
    <n v="4763329.6799999988"/>
    <n v="46768.943249999546"/>
  </r>
  <r>
    <x v="27"/>
    <n v="14"/>
    <m/>
    <x v="23"/>
    <x v="1"/>
    <s v="Y"/>
    <s v="Substitute Teacher"/>
    <n v="291844.25"/>
    <n v="228595.09"/>
    <n v="144238.75"/>
    <n v="84356.34"/>
    <n v="270000"/>
    <n v="-21844.25"/>
  </r>
  <r>
    <x v="27"/>
    <n v="16"/>
    <m/>
    <x v="23"/>
    <x v="1"/>
    <s v="Y"/>
    <s v="Noninstructional Salaries"/>
    <n v="197076.76826250006"/>
    <n v="235943.77"/>
    <n v="167513.5"/>
    <n v="68430.26999999999"/>
    <n v="254428.166"/>
    <n v="57351.397737499938"/>
  </r>
  <r>
    <x v="27"/>
    <n v="45"/>
    <m/>
    <x v="23"/>
    <x v="1"/>
    <s v="Y"/>
    <s v="Materials and Supplies"/>
    <n v="241887.41039999999"/>
    <n v="265785.09999999998"/>
    <n v="134739.59"/>
    <n v="131045.50999999998"/>
    <n v="217655"/>
    <n v="-24232.410399999993"/>
  </r>
  <r>
    <x v="27"/>
    <n v="46"/>
    <m/>
    <x v="23"/>
    <x v="1"/>
    <s v="Y"/>
    <s v="Materials and Supplies - Mental Health First Aid"/>
    <n v="0"/>
    <n v="51750"/>
    <n v="11340.72"/>
    <n v="40409.279999999999"/>
    <n v="6000"/>
    <n v="6000"/>
  </r>
  <r>
    <x v="27"/>
    <n v="48"/>
    <m/>
    <x v="23"/>
    <x v="1"/>
    <s v="Y"/>
    <s v="Textbooks"/>
    <n v="81355.852800000008"/>
    <n v="117951.26"/>
    <n v="77354.850000000006"/>
    <n v="40596.409999999989"/>
    <n v="85000"/>
    <n v="3644.1471999999922"/>
  </r>
  <r>
    <x v="27"/>
    <n v="49"/>
    <m/>
    <x v="23"/>
    <x v="1"/>
    <s v="Y"/>
    <s v="BOCES Services - LEP"/>
    <n v="289007"/>
    <n v="328416.34000000003"/>
    <n v="257783.08"/>
    <n v="70633.260000000038"/>
    <n v="355000"/>
    <n v="65993"/>
  </r>
  <r>
    <x v="27"/>
    <n v="410"/>
    <m/>
    <x v="23"/>
    <x v="1"/>
    <s v="Y"/>
    <s v="Conference/Workshops"/>
    <n v="0"/>
    <n v="28870.55"/>
    <n v="18291.8"/>
    <n v="10578.75"/>
    <n v="0"/>
    <n v="0"/>
  </r>
  <r>
    <x v="27"/>
    <n v="471"/>
    <m/>
    <x v="23"/>
    <x v="1"/>
    <s v="Y"/>
    <s v="Tuition Paid to Public Districts in NYS"/>
    <n v="1040.4000000000001"/>
    <n v="1040.4000000000001"/>
    <n v="0"/>
    <n v="1040.4000000000001"/>
    <n v="0"/>
    <n v="-1040.4000000000001"/>
  </r>
  <r>
    <x v="28"/>
    <n v="2"/>
    <m/>
    <x v="24"/>
    <x v="1"/>
    <s v="N"/>
    <s v="Equipment"/>
    <n v="0"/>
    <n v="3586.73"/>
    <n v="3586.73"/>
    <n v="0"/>
    <n v="5000"/>
    <n v="5000"/>
  </r>
  <r>
    <x v="28"/>
    <n v="4"/>
    <m/>
    <x v="24"/>
    <x v="1"/>
    <s v="Y"/>
    <s v="Contractual and Other"/>
    <n v="53424.54"/>
    <n v="27364.59"/>
    <n v="29239.279999999999"/>
    <n v="-1874.6899999999987"/>
    <n v="87500"/>
    <n v="34075.46"/>
  </r>
  <r>
    <x v="28"/>
    <n v="4"/>
    <s v="TECH"/>
    <x v="24"/>
    <x v="1"/>
    <s v="Y"/>
    <s v="Tech/Wellness/Clothing (Gerst)"/>
    <n v="0"/>
    <n v="0"/>
    <n v="0"/>
    <n v="0"/>
    <n v="1550"/>
    <n v="1550"/>
  </r>
  <r>
    <x v="28"/>
    <n v="15"/>
    <m/>
    <x v="24"/>
    <x v="1"/>
    <s v="Y"/>
    <s v="Instructional Salaries"/>
    <n v="1226425.3535"/>
    <n v="1236025.3500000001"/>
    <n v="815061.67"/>
    <n v="420963.68000000005"/>
    <n v="1286910.129"/>
    <n v="60484.775499999989"/>
  </r>
  <r>
    <x v="28"/>
    <n v="16"/>
    <m/>
    <x v="24"/>
    <x v="1"/>
    <s v="Y"/>
    <s v="Noninstructional Salaries"/>
    <n v="360798.53600625007"/>
    <n v="418798.54"/>
    <n v="296163.96000000002"/>
    <n v="122634.57999999996"/>
    <n v="396139.33899999992"/>
    <n v="35340.80299374985"/>
  </r>
  <r>
    <x v="28"/>
    <n v="45"/>
    <m/>
    <x v="24"/>
    <x v="1"/>
    <s v="Y"/>
    <s v="Materials and Supplies"/>
    <n v="6521.4720000000007"/>
    <n v="27030.44"/>
    <n v="26788.400000000001"/>
    <n v="242.03999999999724"/>
    <n v="20000"/>
    <n v="13478.527999999998"/>
  </r>
  <r>
    <x v="28"/>
    <n v="49"/>
    <m/>
    <x v="24"/>
    <x v="1"/>
    <s v="Y"/>
    <s v="BOCES Services"/>
    <n v="747932"/>
    <n v="762546.54"/>
    <n v="589822.30000000005"/>
    <n v="172724.24"/>
    <n v="923593"/>
    <n v="175661"/>
  </r>
  <r>
    <x v="28"/>
    <n v="471"/>
    <m/>
    <x v="24"/>
    <x v="1"/>
    <s v="Y"/>
    <s v="Tuition Paid to Public"/>
    <n v="19767.599999999999"/>
    <n v="19767.599999999999"/>
    <n v="0"/>
    <n v="19767.599999999999"/>
    <n v="0"/>
    <n v="-19767.599999999999"/>
  </r>
  <r>
    <x v="29"/>
    <n v="49"/>
    <m/>
    <x v="25"/>
    <x v="1"/>
    <s v="Y"/>
    <s v="BOCES Services"/>
    <n v="374094"/>
    <n v="369153.26"/>
    <n v="295322.64"/>
    <n v="73830.62"/>
    <n v="356816"/>
    <n v="-17278"/>
  </r>
  <r>
    <x v="30"/>
    <n v="2"/>
    <m/>
    <x v="26"/>
    <x v="1"/>
    <s v="N"/>
    <s v="Equipment"/>
    <n v="0"/>
    <n v="0"/>
    <n v="0"/>
    <n v="0"/>
    <n v="0"/>
    <n v="0"/>
  </r>
  <r>
    <x v="30"/>
    <n v="4"/>
    <m/>
    <x v="26"/>
    <x v="1"/>
    <s v="Y"/>
    <s v="Contractual and Other"/>
    <n v="0"/>
    <n v="0"/>
    <n v="0"/>
    <n v="0"/>
    <n v="0"/>
    <n v="0"/>
  </r>
  <r>
    <x v="30"/>
    <n v="15"/>
    <m/>
    <x v="26"/>
    <x v="1"/>
    <s v="Y"/>
    <s v="Instructional Salaries"/>
    <n v="0"/>
    <n v="0"/>
    <n v="0"/>
    <n v="0"/>
    <n v="0"/>
    <n v="0"/>
  </r>
  <r>
    <x v="30"/>
    <n v="45"/>
    <m/>
    <x v="26"/>
    <x v="1"/>
    <s v="Y"/>
    <s v="Materials and Supplies"/>
    <n v="0"/>
    <n v="0"/>
    <n v="0"/>
    <n v="0"/>
    <n v="0"/>
    <n v="0"/>
  </r>
  <r>
    <x v="30"/>
    <n v="49"/>
    <s v="b"/>
    <x v="26"/>
    <x v="1"/>
    <s v="Y"/>
    <s v="BOCES Services for Non-Aid EQ Att"/>
    <n v="0"/>
    <n v="0"/>
    <n v="0"/>
    <n v="0"/>
    <n v="0"/>
    <n v="0"/>
  </r>
  <r>
    <x v="30"/>
    <n v="49"/>
    <m/>
    <x v="26"/>
    <x v="1"/>
    <s v="Y"/>
    <s v="BOCES Services (Including EQ Att)"/>
    <n v="35950"/>
    <n v="22250.67"/>
    <n v="22250.67"/>
    <n v="0"/>
    <n v="10000"/>
    <n v="-25950"/>
  </r>
  <r>
    <x v="31"/>
    <n v="2"/>
    <m/>
    <x v="27"/>
    <x v="1"/>
    <s v="N"/>
    <s v="Equipment"/>
    <n v="7724.46"/>
    <n v="7724.46"/>
    <n v="0"/>
    <n v="7724.46"/>
    <n v="0"/>
    <n v="-7724.46"/>
  </r>
  <r>
    <x v="31"/>
    <n v="4"/>
    <m/>
    <x v="27"/>
    <x v="1"/>
    <s v="Y"/>
    <s v="Contractual and Other"/>
    <n v="780.30000000000007"/>
    <n v="3311.3"/>
    <n v="2603.86"/>
    <n v="707.44"/>
    <n v="2000"/>
    <n v="1219.6999999999998"/>
  </r>
  <r>
    <x v="31"/>
    <n v="15"/>
    <m/>
    <x v="27"/>
    <x v="1"/>
    <s v="Y"/>
    <s v="Instructional Salaries"/>
    <n v="268865.69999999995"/>
    <n v="248245.92"/>
    <n v="137954.46"/>
    <n v="110291.46000000002"/>
    <n v="210657.28699999998"/>
    <n v="-58208.412999999971"/>
  </r>
  <r>
    <x v="31"/>
    <n v="16"/>
    <m/>
    <x v="27"/>
    <x v="1"/>
    <s v="Y"/>
    <s v="Noninstructional Salaries"/>
    <n v="123887.70688125002"/>
    <n v="123887.71"/>
    <n v="72317.88"/>
    <n v="51569.83"/>
    <n v="106402.90000000001"/>
    <n v="-17484.806881250013"/>
  </r>
  <r>
    <x v="31"/>
    <n v="45"/>
    <m/>
    <x v="27"/>
    <x v="1"/>
    <s v="Y"/>
    <s v="Materials and Supplies"/>
    <n v="28281.908799999997"/>
    <n v="38115.17"/>
    <n v="22859.32"/>
    <n v="15255.849999999999"/>
    <n v="28000"/>
    <n v="-281.90879999999743"/>
  </r>
  <r>
    <x v="31"/>
    <n v="46"/>
    <m/>
    <x v="27"/>
    <x v="1"/>
    <s v="Y"/>
    <s v="School Library A/V Loan"/>
    <n v="6936"/>
    <n v="8451.23"/>
    <n v="1545.85"/>
    <n v="6905.3799999999992"/>
    <n v="2500"/>
    <n v="-4436"/>
  </r>
  <r>
    <x v="31"/>
    <n v="49"/>
    <m/>
    <x v="27"/>
    <x v="1"/>
    <s v="Y"/>
    <s v="BOCES Services"/>
    <n v="101527"/>
    <n v="126450.94"/>
    <n v="95705.57"/>
    <n v="30745.369999999995"/>
    <n v="85000"/>
    <n v="-16527"/>
  </r>
  <r>
    <x v="32"/>
    <n v="2"/>
    <m/>
    <x v="28"/>
    <x v="1"/>
    <s v="N"/>
    <s v="Equipment"/>
    <n v="282259"/>
    <n v="59820.59"/>
    <n v="48737.17"/>
    <n v="11083.419999999998"/>
    <n v="300000"/>
    <n v="17741"/>
  </r>
  <r>
    <x v="32"/>
    <n v="4"/>
    <m/>
    <x v="28"/>
    <x v="1"/>
    <s v="Y"/>
    <s v="Contractual"/>
    <n v="12555"/>
    <n v="8964.49"/>
    <n v="7226.02"/>
    <n v="1738.4699999999993"/>
    <n v="20000"/>
    <n v="7445"/>
  </r>
  <r>
    <x v="32"/>
    <n v="4"/>
    <s v="TECH"/>
    <x v="28"/>
    <x v="1"/>
    <s v="Y"/>
    <s v="Tech Reimbursement (Ramsey, Blair)"/>
    <n v="0"/>
    <n v="0"/>
    <n v="0"/>
    <n v="0"/>
    <n v="2300"/>
    <n v="2300"/>
  </r>
  <r>
    <x v="32"/>
    <n v="4"/>
    <s v="a"/>
    <x v="28"/>
    <x v="1"/>
    <s v="Y"/>
    <s v="State-Aided Computer Hardware - Lease"/>
    <n v="0"/>
    <n v="0"/>
    <n v="0"/>
    <n v="0"/>
    <n v="0"/>
    <n v="0"/>
  </r>
  <r>
    <x v="32"/>
    <n v="4"/>
    <s v="b"/>
    <x v="28"/>
    <x v="1"/>
    <s v="Y"/>
    <s v="State-Aided Computer Hardware - Repair"/>
    <n v="0"/>
    <n v="0"/>
    <n v="0"/>
    <n v="0"/>
    <n v="0"/>
    <n v="0"/>
  </r>
  <r>
    <x v="32"/>
    <n v="4"/>
    <s v="c"/>
    <x v="28"/>
    <x v="1"/>
    <s v="Y"/>
    <s v="Contractual and Other (Not Aide Lease)"/>
    <n v="0"/>
    <n v="0"/>
    <n v="0"/>
    <n v="0"/>
    <n v="0"/>
    <n v="0"/>
  </r>
  <r>
    <x v="32"/>
    <n v="15"/>
    <m/>
    <x v="28"/>
    <x v="1"/>
    <s v="Y"/>
    <s v="Instructional Salaries"/>
    <n v="192497.05"/>
    <n v="269806"/>
    <n v="200848.7"/>
    <n v="68957.299999999988"/>
    <n v="277857.25899999996"/>
    <n v="85360.208999999973"/>
  </r>
  <r>
    <x v="32"/>
    <n v="16"/>
    <m/>
    <x v="28"/>
    <x v="1"/>
    <s v="Y"/>
    <s v="Noninstructional Salaries"/>
    <n v="0"/>
    <n v="6844.55"/>
    <n v="7156.55"/>
    <n v="-312"/>
    <n v="10000"/>
    <n v="10000"/>
  </r>
  <r>
    <x v="32"/>
    <n v="45"/>
    <m/>
    <x v="28"/>
    <x v="1"/>
    <s v="Y"/>
    <s v="Materials and Supplies"/>
    <n v="6120"/>
    <n v="6120"/>
    <n v="4285.34"/>
    <n v="1834.6599999999999"/>
    <n v="10000"/>
    <n v="3880"/>
  </r>
  <r>
    <x v="32"/>
    <n v="46"/>
    <m/>
    <x v="28"/>
    <x v="1"/>
    <s v="Y"/>
    <s v="State-Aided Computer Software"/>
    <n v="41922"/>
    <n v="29951.1"/>
    <n v="28466.1"/>
    <n v="1485"/>
    <n v="35000"/>
    <n v="-6922"/>
  </r>
  <r>
    <x v="32"/>
    <n v="49"/>
    <m/>
    <x v="28"/>
    <x v="1"/>
    <s v="Y"/>
    <s v="BOCES Services"/>
    <n v="156073"/>
    <n v="395826.9"/>
    <n v="309853.53999999998"/>
    <n v="85973.360000000044"/>
    <n v="129792"/>
    <n v="-26281"/>
  </r>
  <r>
    <x v="33"/>
    <n v="16"/>
    <m/>
    <x v="29"/>
    <x v="1"/>
    <s v="Y"/>
    <s v="Noninstructional Salaries"/>
    <n v="1844.9999999999998"/>
    <n v="1845"/>
    <n v="0"/>
    <n v="1845"/>
    <n v="2000"/>
    <n v="155.00000000000023"/>
  </r>
  <r>
    <x v="34"/>
    <n v="2"/>
    <m/>
    <x v="30"/>
    <x v="1"/>
    <s v="N"/>
    <s v="Equipment"/>
    <n v="0"/>
    <n v="0"/>
    <n v="0"/>
    <n v="0"/>
    <n v="0"/>
    <n v="0"/>
  </r>
  <r>
    <x v="34"/>
    <n v="4"/>
    <m/>
    <x v="30"/>
    <x v="1"/>
    <s v="Y"/>
    <s v="Contractual and Other"/>
    <n v="5151"/>
    <n v="4618.91"/>
    <n v="3057.79"/>
    <n v="1561.12"/>
    <n v="6500"/>
    <n v="1349"/>
  </r>
  <r>
    <x v="34"/>
    <n v="15"/>
    <m/>
    <x v="30"/>
    <x v="1"/>
    <s v="Y"/>
    <s v="Instructional Salaries"/>
    <n v="518496.24999999994"/>
    <n v="518496.25"/>
    <n v="353513.81"/>
    <n v="164982.44"/>
    <n v="408376.00699999998"/>
    <n v="-110120.24299999996"/>
  </r>
  <r>
    <x v="34"/>
    <n v="16"/>
    <m/>
    <x v="30"/>
    <x v="1"/>
    <s v="Y"/>
    <s v="Noninstructional Salaries"/>
    <n v="71200.20150000001"/>
    <n v="71200.2"/>
    <n v="36929.339999999997"/>
    <n v="34270.86"/>
    <n v="50331.979999999996"/>
    <n v="-20868.221500000014"/>
  </r>
  <r>
    <x v="34"/>
    <n v="45"/>
    <m/>
    <x v="30"/>
    <x v="1"/>
    <s v="Y"/>
    <s v="Materials and Supplies"/>
    <n v="393.74039999999997"/>
    <n v="1168.43"/>
    <n v="701.43"/>
    <n v="467.00000000000011"/>
    <n v="1000"/>
    <n v="606.25960000000009"/>
  </r>
  <r>
    <x v="34"/>
    <n v="49"/>
    <m/>
    <x v="30"/>
    <x v="1"/>
    <s v="Y"/>
    <s v="BOCES Services"/>
    <n v="0"/>
    <n v="0"/>
    <n v="0"/>
    <n v="0"/>
    <n v="0"/>
    <n v="0"/>
  </r>
  <r>
    <x v="35"/>
    <n v="2"/>
    <m/>
    <x v="31"/>
    <x v="1"/>
    <s v="N"/>
    <s v="Equipment"/>
    <n v="0"/>
    <n v="0"/>
    <n v="0"/>
    <n v="0"/>
    <n v="0"/>
    <n v="0"/>
  </r>
  <r>
    <x v="35"/>
    <n v="4"/>
    <m/>
    <x v="31"/>
    <x v="1"/>
    <s v="Y"/>
    <s v="Contractual and Other"/>
    <n v="11548.44"/>
    <n v="11548.44"/>
    <n v="6700.15"/>
    <n v="4848.2900000000009"/>
    <n v="12000"/>
    <n v="451.55999999999949"/>
  </r>
  <r>
    <x v="35"/>
    <n v="16"/>
    <m/>
    <x v="31"/>
    <x v="1"/>
    <s v="Y"/>
    <s v="Noninstructional Salaries"/>
    <n v="175577.37105000002"/>
    <n v="179577.37"/>
    <n v="130805.01"/>
    <n v="48772.36"/>
    <n v="203355.89"/>
    <n v="27778.518949999998"/>
  </r>
  <r>
    <x v="35"/>
    <n v="45"/>
    <m/>
    <x v="31"/>
    <x v="1"/>
    <s v="Y"/>
    <s v="Materials and Supplies"/>
    <n v="13026.1242"/>
    <n v="9509.02"/>
    <n v="845.66"/>
    <n v="8663.36"/>
    <n v="12000"/>
    <n v="-1026.1242000000002"/>
  </r>
  <r>
    <x v="36"/>
    <n v="4"/>
    <m/>
    <x v="32"/>
    <x v="1"/>
    <s v="Y"/>
    <s v="Contractual and Other"/>
    <n v="0"/>
    <n v="0"/>
    <n v="0"/>
    <n v="0"/>
    <n v="0"/>
    <n v="0"/>
  </r>
  <r>
    <x v="36"/>
    <n v="15"/>
    <m/>
    <x v="32"/>
    <x v="1"/>
    <s v="Y"/>
    <s v="Instructional Salaries"/>
    <n v="184322.67499999999"/>
    <n v="184322.68"/>
    <n v="112993.53"/>
    <n v="71329.149999999994"/>
    <n v="247638.79299999998"/>
    <n v="63316.117999999988"/>
  </r>
  <r>
    <x v="36"/>
    <n v="45"/>
    <m/>
    <x v="32"/>
    <x v="1"/>
    <s v="Y"/>
    <s v="Materials and Supplies"/>
    <n v="2726.154"/>
    <n v="2726.15"/>
    <n v="0"/>
    <n v="2726.15"/>
    <n v="2500"/>
    <n v="-226.154"/>
  </r>
  <r>
    <x v="36"/>
    <n v="49"/>
    <m/>
    <x v="32"/>
    <x v="1"/>
    <s v="Y"/>
    <s v="BOCES Services"/>
    <n v="0"/>
    <n v="0"/>
    <n v="0"/>
    <n v="0"/>
    <n v="0"/>
    <n v="0"/>
  </r>
  <r>
    <x v="37"/>
    <n v="4"/>
    <m/>
    <x v="33"/>
    <x v="1"/>
    <s v="Y"/>
    <s v="Contractual and Other"/>
    <n v="0"/>
    <n v="0"/>
    <n v="0"/>
    <n v="0"/>
    <n v="0"/>
    <n v="0"/>
  </r>
  <r>
    <x v="37"/>
    <n v="15"/>
    <m/>
    <x v="33"/>
    <x v="1"/>
    <s v="Y"/>
    <s v="Instructional Salaries"/>
    <n v="123233.69999999998"/>
    <n v="125233.7"/>
    <n v="78329.039999999994"/>
    <n v="46904.66"/>
    <n v="129230.625"/>
    <n v="5996.9250000000175"/>
  </r>
  <r>
    <x v="37"/>
    <n v="45"/>
    <m/>
    <x v="33"/>
    <x v="1"/>
    <s v="Y"/>
    <s v="Materials and Supplies"/>
    <n v="245.11620000000002"/>
    <n v="448.52"/>
    <n v="203.4"/>
    <n v="245.11999999999998"/>
    <n v="250"/>
    <n v="4.8837999999999795"/>
  </r>
  <r>
    <x v="38"/>
    <n v="15"/>
    <m/>
    <x v="34"/>
    <x v="1"/>
    <s v="Y"/>
    <s v="Instructional Salaries"/>
    <n v="30000"/>
    <n v="29808.98"/>
    <n v="0"/>
    <n v="29808.98"/>
    <n v="0"/>
    <n v="-30000"/>
  </r>
  <r>
    <x v="38"/>
    <n v="49"/>
    <m/>
    <x v="34"/>
    <x v="1"/>
    <s v="Y"/>
    <s v="BOCES Services"/>
    <n v="3931"/>
    <n v="4122.0200000000004"/>
    <n v="3297.6"/>
    <n v="824.42000000000053"/>
    <n v="5048"/>
    <n v="1117"/>
  </r>
  <r>
    <x v="39"/>
    <n v="4"/>
    <m/>
    <x v="35"/>
    <x v="1"/>
    <s v="Y"/>
    <s v="Contractual and Other"/>
    <n v="8287.5"/>
    <n v="8287.5"/>
    <n v="1776.42"/>
    <n v="6511.08"/>
    <n v="8500"/>
    <n v="212.5"/>
  </r>
  <r>
    <x v="39"/>
    <n v="15"/>
    <m/>
    <x v="35"/>
    <x v="1"/>
    <s v="Y"/>
    <s v="Instructional Salaries"/>
    <n v="54520.641673124992"/>
    <n v="70520.639999999999"/>
    <n v="52642.03"/>
    <n v="17878.61"/>
    <n v="85000"/>
    <n v="30479.358326875008"/>
  </r>
  <r>
    <x v="39"/>
    <n v="45"/>
    <m/>
    <x v="35"/>
    <x v="1"/>
    <s v="Y"/>
    <s v="Materials and Supplies"/>
    <n v="2111.5223999999998"/>
    <n v="2206.52"/>
    <n v="0"/>
    <n v="2206.52"/>
    <n v="2000"/>
    <n v="-111.52239999999983"/>
  </r>
  <r>
    <x v="40"/>
    <n v="2"/>
    <m/>
    <x v="36"/>
    <x v="1"/>
    <s v="N"/>
    <s v="Equipment"/>
    <n v="18157.060800000003"/>
    <n v="18157.060000000001"/>
    <n v="7835.52"/>
    <n v="10321.540000000001"/>
    <n v="7000"/>
    <n v="-11157.060800000003"/>
  </r>
  <r>
    <x v="40"/>
    <n v="4"/>
    <s v="TECH"/>
    <x v="36"/>
    <x v="1"/>
    <s v="Y"/>
    <s v="Tech Reimbursement (Sears &amp; Musso)"/>
    <n v="0"/>
    <n v="60000"/>
    <n v="36838.300000000003"/>
    <n v="23161.699999999997"/>
    <n v="2300"/>
    <n v="2300"/>
  </r>
  <r>
    <x v="40"/>
    <n v="4"/>
    <m/>
    <x v="36"/>
    <x v="1"/>
    <s v="Y"/>
    <s v="Contractual and Other"/>
    <n v="119952.91799999999"/>
    <n v="67239.320000000007"/>
    <n v="65718.929999999993"/>
    <n v="1520.390000000014"/>
    <n v="60000"/>
    <n v="-59952.917999999991"/>
  </r>
  <r>
    <x v="40"/>
    <n v="15"/>
    <m/>
    <x v="36"/>
    <x v="1"/>
    <s v="Y"/>
    <s v="Instructional Salaries"/>
    <n v="414293.72499999998"/>
    <n v="411793.73"/>
    <n v="280059.39"/>
    <n v="131734.33999999997"/>
    <n v="468517.4"/>
    <n v="54223.675000000047"/>
  </r>
  <r>
    <x v="40"/>
    <n v="16"/>
    <m/>
    <x v="36"/>
    <x v="1"/>
    <s v="Y"/>
    <s v="Noninstructional Salaries"/>
    <n v="99791.827500000014"/>
    <n v="101708"/>
    <n v="80518.86"/>
    <n v="21189.14"/>
    <n v="104825.537"/>
    <n v="5033.7094999999827"/>
  </r>
  <r>
    <x v="40"/>
    <n v="45"/>
    <m/>
    <x v="36"/>
    <x v="1"/>
    <s v="Y"/>
    <s v="Materials and Supplies"/>
    <n v="24969.600000000002"/>
    <n v="32655.52"/>
    <n v="31928.87"/>
    <n v="726.65000000000146"/>
    <n v="45000"/>
    <n v="20030.399999999998"/>
  </r>
  <r>
    <x v="40"/>
    <n v="49"/>
    <m/>
    <x v="36"/>
    <x v="1"/>
    <s v="Y"/>
    <s v="BOCES"/>
    <n v="0"/>
    <n v="0"/>
    <n v="0"/>
    <n v="0"/>
    <n v="0"/>
    <n v="0"/>
  </r>
  <r>
    <x v="40"/>
    <n v="401"/>
    <m/>
    <x v="36"/>
    <x v="1"/>
    <s v="Y"/>
    <s v="Contractual - Refs &amp; Mileage"/>
    <n v="0"/>
    <n v="0"/>
    <n v="0"/>
    <n v="0"/>
    <n v="55000"/>
    <n v="55000"/>
  </r>
  <r>
    <x v="41"/>
    <n v="2"/>
    <m/>
    <x v="37"/>
    <x v="1"/>
    <s v="N"/>
    <s v="Equipment"/>
    <n v="0"/>
    <n v="0"/>
    <n v="0"/>
    <n v="0"/>
    <n v="0"/>
    <n v="0"/>
  </r>
  <r>
    <x v="41"/>
    <n v="4"/>
    <m/>
    <x v="37"/>
    <x v="1"/>
    <s v="Y"/>
    <s v="Insurance"/>
    <n v="28444.74"/>
    <n v="46225.91"/>
    <n v="34184.120000000003"/>
    <n v="12041.79"/>
    <n v="30000"/>
    <n v="1555.2599999999984"/>
  </r>
  <r>
    <x v="41"/>
    <n v="4"/>
    <m/>
    <x v="37"/>
    <x v="1"/>
    <s v="Y"/>
    <s v="Contractual and Other"/>
    <n v="55737.17"/>
    <n v="102909.3"/>
    <n v="83997.83"/>
    <n v="18911.47"/>
    <n v="20000"/>
    <n v="-35737.17"/>
  </r>
  <r>
    <x v="41"/>
    <n v="16"/>
    <m/>
    <x v="37"/>
    <x v="1"/>
    <s v="Y"/>
    <s v="Noninstructional Salaries Excluding Supervisor"/>
    <n v="120075.67499999999"/>
    <n v="43849.79"/>
    <n v="37027.089999999997"/>
    <n v="6822.7000000000044"/>
    <n v="87000"/>
    <n v="-33075.674999999988"/>
  </r>
  <r>
    <x v="41"/>
    <n v="21"/>
    <m/>
    <x v="37"/>
    <x v="1"/>
    <s v="Y"/>
    <s v="Suburban"/>
    <n v="0"/>
    <n v="43269.33"/>
    <n v="43269.33"/>
    <n v="0"/>
    <n v="0"/>
    <n v="0"/>
  </r>
  <r>
    <x v="41"/>
    <n v="45"/>
    <m/>
    <x v="37"/>
    <x v="1"/>
    <s v="Y"/>
    <s v="Materials and Supplies"/>
    <n v="0"/>
    <n v="0"/>
    <n v="0"/>
    <n v="0"/>
    <n v="120000"/>
    <n v="120000"/>
  </r>
  <r>
    <x v="42"/>
    <n v="2"/>
    <m/>
    <x v="38"/>
    <x v="1"/>
    <s v="N"/>
    <s v="Equipment"/>
    <n v="0"/>
    <n v="0"/>
    <n v="0"/>
    <n v="0"/>
    <n v="0"/>
    <n v="0"/>
  </r>
  <r>
    <x v="42"/>
    <n v="4"/>
    <m/>
    <x v="38"/>
    <x v="1"/>
    <s v="Y"/>
    <s v="Contractual and Other"/>
    <n v="84991.336800000005"/>
    <n v="27335.88"/>
    <n v="21178.01"/>
    <n v="6157.8700000000026"/>
    <n v="40000"/>
    <n v="-44991.336800000005"/>
  </r>
  <r>
    <x v="42"/>
    <n v="45"/>
    <m/>
    <x v="38"/>
    <x v="1"/>
    <s v="Y"/>
    <s v="Materials and Supplies"/>
    <n v="468.18"/>
    <n v="4468.18"/>
    <n v="4341.0600000000004"/>
    <n v="127.11999999999989"/>
    <n v="750"/>
    <n v="281.82"/>
  </r>
  <r>
    <x v="43"/>
    <n v="4"/>
    <m/>
    <x v="39"/>
    <x v="1"/>
    <s v="Y"/>
    <s v="Contract Transportation"/>
    <n v="951982.2"/>
    <n v="973405.25"/>
    <n v="714567.32"/>
    <n v="258837.93000000005"/>
    <n v="978000"/>
    <n v="26017.800000000047"/>
  </r>
  <r>
    <x v="43"/>
    <n v="401"/>
    <m/>
    <x v="39"/>
    <x v="1"/>
    <s v="N"/>
    <s v="Contractual - Athletic Runs"/>
    <n v="0"/>
    <n v="61607.56"/>
    <n v="48712.68"/>
    <n v="12894.879999999997"/>
    <n v="50000"/>
    <n v="50000"/>
  </r>
  <r>
    <x v="43"/>
    <n v="402"/>
    <m/>
    <x v="39"/>
    <x v="1"/>
    <s v="Y"/>
    <s v="Contractual - All Other Runs"/>
    <n v="0"/>
    <n v="30000"/>
    <n v="29974.799999999999"/>
    <n v="25.200000000000728"/>
    <n v="50000"/>
    <n v="50000"/>
  </r>
  <r>
    <x v="44"/>
    <n v="49"/>
    <m/>
    <x v="39"/>
    <x v="1"/>
    <s v="Y"/>
    <s v="Transportation from BOCES"/>
    <n v="8725"/>
    <n v="10554.04"/>
    <n v="8301.2000000000007"/>
    <n v="2252.84"/>
    <n v="11000"/>
    <n v="2275"/>
  </r>
  <r>
    <x v="45"/>
    <n v="4"/>
    <m/>
    <x v="40"/>
    <x v="1"/>
    <s v="Y"/>
    <s v="Contractual and Other"/>
    <n v="0"/>
    <n v="0"/>
    <n v="0"/>
    <n v="0"/>
    <n v="0"/>
    <n v="0"/>
  </r>
  <r>
    <x v="46"/>
    <n v="8"/>
    <m/>
    <x v="41"/>
    <x v="3"/>
    <s v="Y"/>
    <s v="State Retirement"/>
    <n v="446156.785875"/>
    <n v="446156.79"/>
    <n v="258005.62"/>
    <n v="188151.16999999998"/>
    <n v="435000"/>
    <n v="-11156.785875000001"/>
  </r>
  <r>
    <x v="47"/>
    <n v="8"/>
    <m/>
    <x v="41"/>
    <x v="3"/>
    <s v="Y"/>
    <s v="Teachers' Retirement"/>
    <n v="1298570.50125"/>
    <n v="1288372.25"/>
    <n v="1192.8399999999999"/>
    <n v="1287179.4099999999"/>
    <n v="1310000"/>
    <n v="11429.498750000028"/>
  </r>
  <r>
    <x v="48"/>
    <n v="8"/>
    <m/>
    <x v="41"/>
    <x v="3"/>
    <s v="Y"/>
    <s v="Social Security"/>
    <n v="1171546.2076774188"/>
    <n v="1171546.21"/>
    <n v="763663.88"/>
    <n v="407882.32999999996"/>
    <n v="1221083.502900685"/>
    <n v="49537.295223266119"/>
  </r>
  <r>
    <x v="49"/>
    <n v="8"/>
    <m/>
    <x v="41"/>
    <x v="3"/>
    <s v="Y"/>
    <s v="Workers Compensation"/>
    <n v="222805.995"/>
    <n v="222806"/>
    <n v="126275.1"/>
    <n v="96530.9"/>
    <n v="227262.11489999999"/>
    <n v="4456.1198999999906"/>
  </r>
  <r>
    <x v="50"/>
    <n v="8"/>
    <m/>
    <x v="41"/>
    <x v="3"/>
    <s v="Y"/>
    <s v="Life Insurance"/>
    <n v="5630.1246000000001"/>
    <n v="5630.12"/>
    <n v="1559.92"/>
    <n v="4070.2"/>
    <n v="5500"/>
    <n v="-130.1246000000001"/>
  </r>
  <r>
    <x v="51"/>
    <n v="8"/>
    <m/>
    <x v="41"/>
    <x v="3"/>
    <s v="Y"/>
    <s v="Unemployment Insurance"/>
    <n v="10200"/>
    <n v="10200"/>
    <n v="0"/>
    <n v="10200"/>
    <n v="10000"/>
    <n v="-200"/>
  </r>
  <r>
    <x v="52"/>
    <n v="8"/>
    <m/>
    <x v="41"/>
    <x v="3"/>
    <s v="Y"/>
    <s v="Disability Insurance"/>
    <n v="3570"/>
    <n v="3570"/>
    <n v="1090.6300000000001"/>
    <n v="2479.37"/>
    <n v="3000"/>
    <n v="-570"/>
  </r>
  <r>
    <x v="53"/>
    <n v="8"/>
    <m/>
    <x v="41"/>
    <x v="3"/>
    <s v="Y"/>
    <s v="Dental Insurance"/>
    <n v="0"/>
    <n v="2961109.55"/>
    <n v="1934747.19"/>
    <n v="1026362.3599999999"/>
    <n v="129000"/>
    <n v="129000"/>
  </r>
  <r>
    <x v="53"/>
    <n v="8"/>
    <m/>
    <x v="41"/>
    <x v="3"/>
    <s v="Y"/>
    <s v="Hospital, Medical "/>
    <n v="2989612.4136000001"/>
    <n v="3468"/>
    <n v="0"/>
    <n v="3468"/>
    <n v="2950000"/>
    <n v="-39612.413600000087"/>
  </r>
  <r>
    <x v="54"/>
    <n v="8"/>
    <m/>
    <x v="41"/>
    <x v="3"/>
    <s v="Y"/>
    <s v="Other, (Specify)"/>
    <n v="3468"/>
    <n v="0"/>
    <n v="0"/>
    <n v="0"/>
    <n v="11000"/>
    <n v="7532"/>
  </r>
  <r>
    <x v="55"/>
    <n v="6"/>
    <m/>
    <x v="42"/>
    <x v="2"/>
    <s v="Y"/>
    <s v="Statutory Bonds - BOCES Construction"/>
    <n v="235000"/>
    <n v="235000"/>
    <n v="0"/>
    <n v="235000"/>
    <n v="240000"/>
    <n v="5000"/>
  </r>
  <r>
    <x v="55"/>
    <n v="7"/>
    <m/>
    <x v="43"/>
    <x v="2"/>
    <s v="Y"/>
    <s v="Statutory Bonds - School"/>
    <n v="86963"/>
    <n v="86963"/>
    <n v="43481.5"/>
    <n v="43481.5"/>
    <n v="75213"/>
    <n v="-11750"/>
  </r>
  <r>
    <x v="56"/>
    <n v="6"/>
    <m/>
    <x v="42"/>
    <x v="2"/>
    <s v="Y"/>
    <s v="Serial Bonds - School"/>
    <n v="2930000"/>
    <n v="3071392.44"/>
    <n v="0"/>
    <n v="3071392.44"/>
    <n v="3307299"/>
    <n v="377299"/>
  </r>
  <r>
    <x v="56"/>
    <n v="7"/>
    <m/>
    <x v="43"/>
    <x v="2"/>
    <s v="Y"/>
    <s v="Serial Bonds - School"/>
    <n v="456296"/>
    <n v="456296"/>
    <n v="253899.15"/>
    <n v="202396.85"/>
    <n v="578853"/>
    <n v="122557"/>
  </r>
  <r>
    <x v="57"/>
    <n v="6"/>
    <m/>
    <x v="42"/>
    <x v="2"/>
    <s v="Y"/>
    <s v="Bond Anticipation Notes School"/>
    <n v="185000"/>
    <n v="185000"/>
    <n v="185000"/>
    <n v="0"/>
    <n v="124500"/>
    <n v="-60500"/>
  </r>
  <r>
    <x v="57"/>
    <n v="7"/>
    <m/>
    <x v="43"/>
    <x v="2"/>
    <s v="Y"/>
    <s v="Bond Anticipation Notes School"/>
    <n v="128280"/>
    <n v="128280"/>
    <n v="10230.44"/>
    <n v="118049.56"/>
    <n v="145114"/>
    <n v="16834"/>
  </r>
  <r>
    <x v="58"/>
    <n v="6"/>
    <m/>
    <x v="42"/>
    <x v="2"/>
    <s v="Y"/>
    <s v="Bond Anticipation Notes Bus"/>
    <n v="269469"/>
    <n v="269469"/>
    <n v="269469"/>
    <n v="0"/>
    <n v="318608"/>
    <n v="49139"/>
  </r>
  <r>
    <x v="58"/>
    <n v="7"/>
    <m/>
    <x v="43"/>
    <x v="2"/>
    <s v="Y"/>
    <s v="Bond Anticipation Notes Bus"/>
    <n v="5667"/>
    <n v="5667"/>
    <n v="5666.78"/>
    <n v="0.22000000000025466"/>
    <n v="16520"/>
    <n v="10853"/>
  </r>
  <r>
    <x v="59"/>
    <n v="7"/>
    <m/>
    <x v="43"/>
    <x v="2"/>
    <s v="Y"/>
    <s v="Revenue Anticipation"/>
    <n v="0"/>
    <n v="0"/>
    <n v="0"/>
    <n v="0"/>
    <n v="0"/>
    <n v="0"/>
  </r>
  <r>
    <x v="60"/>
    <n v="93"/>
    <m/>
    <x v="44"/>
    <x v="1"/>
    <s v="Y"/>
    <s v="Transfer to School Food"/>
    <n v="120000"/>
    <n v="6315.13"/>
    <n v="5236.22"/>
    <n v="1078.9099999999999"/>
    <n v="120000"/>
    <n v="0"/>
  </r>
  <r>
    <x v="60"/>
    <n v="95"/>
    <m/>
    <x v="44"/>
    <x v="1"/>
    <s v="Y"/>
    <s v="Transfer to Federal Fund"/>
    <n v="0"/>
    <n v="120000"/>
    <n v="0"/>
    <n v="120000"/>
    <n v="25000"/>
    <n v="25000"/>
  </r>
  <r>
    <x v="61"/>
    <n v="9"/>
    <m/>
    <x v="44"/>
    <x v="2"/>
    <s v="N"/>
    <s v="Transfer to Capital Funds"/>
    <n v="100000"/>
    <n v="2350000"/>
    <n v="2250000"/>
    <n v="100000"/>
    <n v="10000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77" applyNumberFormats="0" applyBorderFormats="0" applyFontFormats="0" applyPatternFormats="0" applyAlignmentFormats="0" applyWidthHeightFormats="1" dataCaption="Values" updatedVersion="4" minRefreshableVersion="3" useAutoFormatting="1" itemPrintTitles="1" createdVersion="4" indent="0" compact="0" compactData="0" multipleFieldFilters="0">
  <location ref="Q5:W73" firstHeaderRow="1" firstDataRow="2" firstDataCol="2"/>
  <pivotFields count="13">
    <pivotField axis="axisRow" compact="0" outline="0" showAll="0">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46">
        <item x="29"/>
        <item x="5"/>
        <item x="0"/>
        <item x="4"/>
        <item x="40"/>
        <item x="17"/>
        <item x="16"/>
        <item x="3"/>
        <item x="35"/>
        <item x="28"/>
        <item x="19"/>
        <item x="1"/>
        <item x="2"/>
        <item m="1" x="45"/>
        <item x="9"/>
        <item x="38"/>
        <item x="30"/>
        <item x="31"/>
        <item x="22"/>
        <item x="43"/>
        <item x="36"/>
        <item x="10"/>
        <item x="15"/>
        <item x="25"/>
        <item x="14"/>
        <item x="11"/>
        <item x="24"/>
        <item x="32"/>
        <item x="13"/>
        <item x="34"/>
        <item x="8"/>
        <item x="12"/>
        <item x="21"/>
        <item x="27"/>
        <item x="33"/>
        <item x="18"/>
        <item x="20"/>
        <item x="7"/>
        <item x="23"/>
        <item x="26"/>
        <item x="6"/>
        <item x="42"/>
        <item x="41"/>
        <item x="44"/>
        <item x="37"/>
        <item x="39"/>
      </items>
      <extLst>
        <ext xmlns:x14="http://schemas.microsoft.com/office/spreadsheetml/2009/9/main" uri="{2946ED86-A175-432a-8AC1-64E0C546D7DE}">
          <x14:pivotField fillDownLabels="1"/>
        </ext>
      </extLst>
    </pivotField>
    <pivotField axis="axisCol" compact="0" outline="0" showAll="0">
      <items count="5">
        <item x="0"/>
        <item x="2"/>
        <item x="1"/>
        <item x="3"/>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numFmtId="6" outline="0" showAll="0">
      <extLst>
        <ext xmlns:x14="http://schemas.microsoft.com/office/spreadsheetml/2009/9/main" uri="{2946ED86-A175-432a-8AC1-64E0C546D7DE}">
          <x14:pivotField fillDownLabels="1"/>
        </ext>
      </extLst>
    </pivotField>
    <pivotField compact="0" numFmtId="6" outline="0" showAll="0">
      <extLst>
        <ext xmlns:x14="http://schemas.microsoft.com/office/spreadsheetml/2009/9/main" uri="{2946ED86-A175-432a-8AC1-64E0C546D7DE}">
          <x14:pivotField fillDownLabels="1"/>
        </ext>
      </extLst>
    </pivotField>
    <pivotField compact="0" numFmtId="6" outline="0" showAll="0">
      <extLst>
        <ext xmlns:x14="http://schemas.microsoft.com/office/spreadsheetml/2009/9/main" uri="{2946ED86-A175-432a-8AC1-64E0C546D7DE}">
          <x14:pivotField fillDownLabels="1"/>
        </ext>
      </extLst>
    </pivotField>
    <pivotField compact="0" numFmtId="6" outline="0" showAll="0">
      <extLst>
        <ext xmlns:x14="http://schemas.microsoft.com/office/spreadsheetml/2009/9/main" uri="{2946ED86-A175-432a-8AC1-64E0C546D7DE}">
          <x14:pivotField fillDownLabels="1"/>
        </ext>
      </extLst>
    </pivotField>
    <pivotField dataField="1" compact="0" numFmtId="6" outline="0" showAll="0">
      <extLst>
        <ext xmlns:x14="http://schemas.microsoft.com/office/spreadsheetml/2009/9/main" uri="{2946ED86-A175-432a-8AC1-64E0C546D7DE}">
          <x14:pivotField fillDownLabels="1"/>
        </ext>
      </extLst>
    </pivotField>
    <pivotField compact="0" numFmtId="6" outline="0" showAll="0">
      <extLst>
        <ext xmlns:x14="http://schemas.microsoft.com/office/spreadsheetml/2009/9/main" uri="{2946ED86-A175-432a-8AC1-64E0C546D7DE}">
          <x14:pivotField fillDownLabels="1"/>
        </ext>
      </extLst>
    </pivotField>
  </pivotFields>
  <rowFields count="2">
    <field x="3"/>
    <field x="0"/>
  </rowFields>
  <rowItems count="67">
    <i>
      <x/>
      <x v="33"/>
    </i>
    <i>
      <x v="1"/>
      <x v="5"/>
    </i>
    <i>
      <x v="2"/>
      <x/>
    </i>
    <i>
      <x v="3"/>
      <x v="4"/>
    </i>
    <i>
      <x v="4"/>
      <x v="45"/>
    </i>
    <i>
      <x v="5"/>
      <x v="17"/>
    </i>
    <i>
      <x v="6"/>
      <x v="16"/>
    </i>
    <i>
      <x v="7"/>
      <x v="3"/>
    </i>
    <i>
      <x v="8"/>
      <x v="39"/>
    </i>
    <i>
      <x v="9"/>
      <x v="32"/>
    </i>
    <i>
      <x v="10"/>
      <x v="23"/>
    </i>
    <i>
      <x v="11"/>
      <x v="1"/>
    </i>
    <i>
      <x v="12"/>
      <x v="2"/>
    </i>
    <i>
      <x v="14"/>
      <x v="9"/>
    </i>
    <i>
      <x v="15"/>
      <x v="42"/>
    </i>
    <i>
      <x v="16"/>
      <x v="34"/>
    </i>
    <i>
      <x v="17"/>
      <x v="35"/>
    </i>
    <i>
      <x v="18"/>
      <x v="26"/>
    </i>
    <i>
      <x v="19"/>
      <x v="55"/>
    </i>
    <i r="1">
      <x v="56"/>
    </i>
    <i r="1">
      <x v="57"/>
    </i>
    <i r="1">
      <x v="58"/>
    </i>
    <i r="1">
      <x v="59"/>
    </i>
    <i>
      <x v="20"/>
      <x v="40"/>
    </i>
    <i>
      <x v="21"/>
      <x v="10"/>
    </i>
    <i>
      <x v="22"/>
      <x v="15"/>
    </i>
    <i>
      <x v="23"/>
      <x v="29"/>
    </i>
    <i>
      <x v="24"/>
      <x v="14"/>
    </i>
    <i>
      <x v="25"/>
      <x v="11"/>
    </i>
    <i>
      <x v="26"/>
      <x v="28"/>
    </i>
    <i>
      <x v="27"/>
      <x v="36"/>
    </i>
    <i>
      <x v="28"/>
      <x v="13"/>
    </i>
    <i>
      <x v="29"/>
      <x v="38"/>
    </i>
    <i>
      <x v="30"/>
      <x v="8"/>
    </i>
    <i>
      <x v="31"/>
      <x v="12"/>
    </i>
    <i>
      <x v="32"/>
      <x v="25"/>
    </i>
    <i>
      <x v="33"/>
      <x v="31"/>
    </i>
    <i>
      <x v="34"/>
      <x v="37"/>
    </i>
    <i>
      <x v="35"/>
      <x v="18"/>
    </i>
    <i r="1">
      <x v="19"/>
    </i>
    <i r="1">
      <x v="20"/>
    </i>
    <i r="1">
      <x v="21"/>
    </i>
    <i r="1">
      <x v="22"/>
    </i>
    <i>
      <x v="36"/>
      <x v="24"/>
    </i>
    <i>
      <x v="37"/>
      <x v="7"/>
    </i>
    <i>
      <x v="38"/>
      <x v="27"/>
    </i>
    <i>
      <x v="39"/>
      <x v="30"/>
    </i>
    <i>
      <x v="40"/>
      <x v="6"/>
    </i>
    <i>
      <x v="41"/>
      <x v="55"/>
    </i>
    <i r="1">
      <x v="56"/>
    </i>
    <i r="1">
      <x v="57"/>
    </i>
    <i r="1">
      <x v="58"/>
    </i>
    <i>
      <x v="42"/>
      <x v="46"/>
    </i>
    <i r="1">
      <x v="47"/>
    </i>
    <i r="1">
      <x v="48"/>
    </i>
    <i r="1">
      <x v="49"/>
    </i>
    <i r="1">
      <x v="50"/>
    </i>
    <i r="1">
      <x v="51"/>
    </i>
    <i r="1">
      <x v="52"/>
    </i>
    <i r="1">
      <x v="53"/>
    </i>
    <i r="1">
      <x v="54"/>
    </i>
    <i>
      <x v="43"/>
      <x v="60"/>
    </i>
    <i r="1">
      <x v="61"/>
    </i>
    <i>
      <x v="44"/>
      <x v="41"/>
    </i>
    <i>
      <x v="45"/>
      <x v="43"/>
    </i>
    <i r="1">
      <x v="44"/>
    </i>
    <i t="grand">
      <x/>
    </i>
  </rowItems>
  <colFields count="1">
    <field x="4"/>
  </colFields>
  <colItems count="5">
    <i>
      <x/>
    </i>
    <i>
      <x v="1"/>
    </i>
    <i>
      <x v="2"/>
    </i>
    <i>
      <x v="3"/>
    </i>
    <i t="grand">
      <x/>
    </i>
  </colItems>
  <dataFields count="1">
    <dataField name="Sum of 2018-19 Budget" fld="11" baseField="4" baseItem="0" numFmtId="16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9"/>
  <sheetViews>
    <sheetView topLeftCell="I64" zoomScale="115" zoomScaleNormal="115" workbookViewId="0">
      <selection activeCell="L73" sqref="L73"/>
    </sheetView>
  </sheetViews>
  <sheetFormatPr defaultRowHeight="15" x14ac:dyDescent="0.25"/>
  <cols>
    <col min="1" max="1" width="20.28515625" style="114" bestFit="1" customWidth="1"/>
    <col min="2" max="3" width="15.140625" style="114" bestFit="1" customWidth="1"/>
    <col min="4" max="4" width="22.85546875" style="114" bestFit="1" customWidth="1"/>
    <col min="5" max="5" width="20.28515625" style="114" bestFit="1" customWidth="1"/>
    <col min="6" max="6" width="14" style="114" bestFit="1" customWidth="1"/>
    <col min="7" max="7" width="18.140625" style="114" bestFit="1" customWidth="1"/>
    <col min="8" max="9" width="43.85546875" style="114" customWidth="1"/>
    <col min="10" max="10" width="41" style="114" bestFit="1" customWidth="1"/>
    <col min="11" max="11" width="15.140625" style="114" bestFit="1" customWidth="1"/>
    <col min="12" max="12" width="16.7109375" style="114" bestFit="1" customWidth="1"/>
    <col min="13" max="13" width="16.7109375" style="114" customWidth="1"/>
    <col min="14" max="14" width="17" style="114" bestFit="1" customWidth="1"/>
    <col min="15" max="15" width="12.85546875" style="114" bestFit="1" customWidth="1"/>
    <col min="16" max="16" width="16.85546875" style="114" bestFit="1" customWidth="1"/>
    <col min="17" max="16384" width="9.140625" style="114"/>
  </cols>
  <sheetData>
    <row r="1" spans="1:16" s="76" customFormat="1" ht="30.75" thickBot="1" x14ac:dyDescent="0.3">
      <c r="E1" s="82" t="s">
        <v>386</v>
      </c>
      <c r="F1" s="83" t="s">
        <v>387</v>
      </c>
      <c r="G1" s="83" t="s">
        <v>392</v>
      </c>
      <c r="H1" s="83" t="s">
        <v>388</v>
      </c>
      <c r="I1" s="83" t="s">
        <v>888</v>
      </c>
      <c r="J1" s="83" t="s">
        <v>389</v>
      </c>
      <c r="K1" s="83" t="s">
        <v>882</v>
      </c>
      <c r="L1" s="83" t="s">
        <v>883</v>
      </c>
      <c r="M1" s="84" t="s">
        <v>881</v>
      </c>
      <c r="N1" s="85" t="s">
        <v>884</v>
      </c>
      <c r="O1" s="86" t="s">
        <v>393</v>
      </c>
      <c r="P1" s="85" t="s">
        <v>885</v>
      </c>
    </row>
    <row r="2" spans="1:16" x14ac:dyDescent="0.25">
      <c r="A2" s="114" t="s">
        <v>452</v>
      </c>
      <c r="B2" s="115">
        <v>1040.4000000000001</v>
      </c>
      <c r="C2" s="115">
        <v>1040.4000000000001</v>
      </c>
      <c r="D2" s="116" t="s">
        <v>1</v>
      </c>
      <c r="E2" s="117" t="s">
        <v>203</v>
      </c>
      <c r="F2" s="118">
        <v>2</v>
      </c>
      <c r="G2" s="118"/>
      <c r="H2" s="118" t="s">
        <v>272</v>
      </c>
      <c r="I2" s="118" t="s">
        <v>202</v>
      </c>
      <c r="J2" s="118" t="s">
        <v>316</v>
      </c>
      <c r="K2" s="119">
        <v>1040.4000000000001</v>
      </c>
      <c r="L2" s="119">
        <v>1040.4000000000001</v>
      </c>
      <c r="M2" s="120">
        <v>0</v>
      </c>
      <c r="N2" s="121">
        <f t="shared" ref="N2:N65" si="0">L2-M2</f>
        <v>1040.4000000000001</v>
      </c>
      <c r="O2" s="122">
        <v>0</v>
      </c>
      <c r="P2" s="123">
        <f>O2-L2</f>
        <v>-1040.4000000000001</v>
      </c>
    </row>
    <row r="3" spans="1:16" x14ac:dyDescent="0.25">
      <c r="A3" s="114" t="s">
        <v>456</v>
      </c>
      <c r="B3" s="115">
        <v>14593.14</v>
      </c>
      <c r="C3" s="115">
        <v>14454.14</v>
      </c>
      <c r="D3" s="116" t="s">
        <v>2</v>
      </c>
      <c r="E3" s="124" t="s">
        <v>203</v>
      </c>
      <c r="F3" s="125">
        <v>4</v>
      </c>
      <c r="G3" s="125"/>
      <c r="H3" s="125" t="s">
        <v>272</v>
      </c>
      <c r="I3" s="125" t="s">
        <v>202</v>
      </c>
      <c r="J3" s="125" t="s">
        <v>317</v>
      </c>
      <c r="K3" s="126">
        <v>14593.14</v>
      </c>
      <c r="L3" s="126">
        <v>14454.14</v>
      </c>
      <c r="M3" s="127">
        <v>9424</v>
      </c>
      <c r="N3" s="128">
        <f t="shared" si="0"/>
        <v>5030.1399999999994</v>
      </c>
      <c r="O3" s="129">
        <v>14000</v>
      </c>
      <c r="P3" s="130">
        <f t="shared" ref="P3:P66" si="1">O3-L3</f>
        <v>-454.13999999999942</v>
      </c>
    </row>
    <row r="4" spans="1:16" x14ac:dyDescent="0.25">
      <c r="A4" s="114" t="s">
        <v>458</v>
      </c>
      <c r="B4" s="115">
        <v>500</v>
      </c>
      <c r="C4" s="115">
        <v>500</v>
      </c>
      <c r="D4" s="116" t="s">
        <v>3</v>
      </c>
      <c r="E4" s="124" t="s">
        <v>203</v>
      </c>
      <c r="F4" s="125">
        <v>45</v>
      </c>
      <c r="G4" s="125"/>
      <c r="H4" s="125" t="s">
        <v>272</v>
      </c>
      <c r="I4" s="125" t="s">
        <v>202</v>
      </c>
      <c r="J4" s="125" t="s">
        <v>318</v>
      </c>
      <c r="K4" s="126">
        <v>500</v>
      </c>
      <c r="L4" s="126">
        <v>500</v>
      </c>
      <c r="M4" s="127">
        <v>224.8</v>
      </c>
      <c r="N4" s="128">
        <f t="shared" si="0"/>
        <v>275.2</v>
      </c>
      <c r="O4" s="129">
        <v>500</v>
      </c>
      <c r="P4" s="130">
        <f t="shared" si="1"/>
        <v>0</v>
      </c>
    </row>
    <row r="5" spans="1:16" x14ac:dyDescent="0.25">
      <c r="A5" s="114" t="s">
        <v>460</v>
      </c>
      <c r="B5" s="115">
        <v>4200</v>
      </c>
      <c r="C5" s="115">
        <v>4200</v>
      </c>
      <c r="D5" s="116" t="s">
        <v>4</v>
      </c>
      <c r="E5" s="124" t="s">
        <v>203</v>
      </c>
      <c r="F5" s="125">
        <v>49</v>
      </c>
      <c r="G5" s="125"/>
      <c r="H5" s="125" t="s">
        <v>272</v>
      </c>
      <c r="I5" s="125" t="s">
        <v>202</v>
      </c>
      <c r="J5" s="125" t="s">
        <v>319</v>
      </c>
      <c r="K5" s="126">
        <v>4200</v>
      </c>
      <c r="L5" s="126">
        <v>4200</v>
      </c>
      <c r="M5" s="127">
        <v>3360</v>
      </c>
      <c r="N5" s="128">
        <f t="shared" si="0"/>
        <v>840</v>
      </c>
      <c r="O5" s="129">
        <v>4200</v>
      </c>
      <c r="P5" s="130">
        <f t="shared" si="1"/>
        <v>0</v>
      </c>
    </row>
    <row r="6" spans="1:16" x14ac:dyDescent="0.25">
      <c r="A6" s="114" t="s">
        <v>462</v>
      </c>
      <c r="B6" s="115">
        <v>4100</v>
      </c>
      <c r="C6" s="115">
        <v>3897.83</v>
      </c>
      <c r="D6" s="116" t="s">
        <v>5</v>
      </c>
      <c r="E6" s="124" t="s">
        <v>204</v>
      </c>
      <c r="F6" s="125">
        <v>16</v>
      </c>
      <c r="G6" s="125"/>
      <c r="H6" s="125" t="s">
        <v>281</v>
      </c>
      <c r="I6" s="125" t="s">
        <v>202</v>
      </c>
      <c r="J6" s="125" t="s">
        <v>320</v>
      </c>
      <c r="K6" s="126">
        <v>4100</v>
      </c>
      <c r="L6" s="126">
        <v>3897.83</v>
      </c>
      <c r="M6" s="127">
        <v>3036</v>
      </c>
      <c r="N6" s="128">
        <f t="shared" si="0"/>
        <v>861.82999999999993</v>
      </c>
      <c r="O6" s="129">
        <v>4120</v>
      </c>
      <c r="P6" s="130">
        <f t="shared" si="1"/>
        <v>222.17000000000007</v>
      </c>
    </row>
    <row r="7" spans="1:16" x14ac:dyDescent="0.25">
      <c r="A7" s="114" t="s">
        <v>464</v>
      </c>
      <c r="B7" s="115">
        <v>0</v>
      </c>
      <c r="C7" s="115">
        <v>596</v>
      </c>
      <c r="D7" s="116" t="s">
        <v>6</v>
      </c>
      <c r="E7" s="124" t="s">
        <v>204</v>
      </c>
      <c r="F7" s="125">
        <v>4</v>
      </c>
      <c r="G7" s="125"/>
      <c r="H7" s="125" t="s">
        <v>281</v>
      </c>
      <c r="I7" s="125" t="s">
        <v>202</v>
      </c>
      <c r="J7" s="125" t="s">
        <v>317</v>
      </c>
      <c r="K7" s="126">
        <v>0</v>
      </c>
      <c r="L7" s="126">
        <v>596</v>
      </c>
      <c r="M7" s="127">
        <v>596</v>
      </c>
      <c r="N7" s="128">
        <f t="shared" si="0"/>
        <v>0</v>
      </c>
      <c r="O7" s="129">
        <v>600</v>
      </c>
      <c r="P7" s="130">
        <f t="shared" si="1"/>
        <v>4</v>
      </c>
    </row>
    <row r="8" spans="1:16" x14ac:dyDescent="0.25">
      <c r="A8" s="114" t="s">
        <v>466</v>
      </c>
      <c r="B8" s="115">
        <v>72.83</v>
      </c>
      <c r="C8" s="115">
        <v>275</v>
      </c>
      <c r="D8" s="116" t="s">
        <v>7</v>
      </c>
      <c r="E8" s="124" t="s">
        <v>204</v>
      </c>
      <c r="F8" s="125">
        <v>45</v>
      </c>
      <c r="G8" s="125"/>
      <c r="H8" s="125" t="s">
        <v>281</v>
      </c>
      <c r="I8" s="125" t="s">
        <v>202</v>
      </c>
      <c r="J8" s="125" t="s">
        <v>318</v>
      </c>
      <c r="K8" s="126">
        <v>72.828000000000003</v>
      </c>
      <c r="L8" s="126">
        <v>275</v>
      </c>
      <c r="M8" s="127">
        <v>275</v>
      </c>
      <c r="N8" s="128">
        <f t="shared" si="0"/>
        <v>0</v>
      </c>
      <c r="O8" s="129">
        <v>100</v>
      </c>
      <c r="P8" s="130">
        <f t="shared" si="1"/>
        <v>-175</v>
      </c>
    </row>
    <row r="9" spans="1:16" x14ac:dyDescent="0.25">
      <c r="A9" s="114" t="s">
        <v>468</v>
      </c>
      <c r="B9" s="115">
        <v>3075</v>
      </c>
      <c r="C9" s="115">
        <v>3075</v>
      </c>
      <c r="D9" s="116" t="s">
        <v>8</v>
      </c>
      <c r="E9" s="124" t="s">
        <v>205</v>
      </c>
      <c r="F9" s="125">
        <v>16</v>
      </c>
      <c r="G9" s="125"/>
      <c r="H9" s="125" t="s">
        <v>282</v>
      </c>
      <c r="I9" s="125" t="s">
        <v>202</v>
      </c>
      <c r="J9" s="125" t="s">
        <v>320</v>
      </c>
      <c r="K9" s="126">
        <v>3074.9999999999995</v>
      </c>
      <c r="L9" s="126">
        <v>3075</v>
      </c>
      <c r="M9" s="127">
        <v>0</v>
      </c>
      <c r="N9" s="128">
        <f t="shared" si="0"/>
        <v>3075</v>
      </c>
      <c r="O9" s="129">
        <v>3200</v>
      </c>
      <c r="P9" s="130">
        <f t="shared" si="1"/>
        <v>125</v>
      </c>
    </row>
    <row r="10" spans="1:16" x14ac:dyDescent="0.25">
      <c r="A10" s="114" t="s">
        <v>470</v>
      </c>
      <c r="B10" s="115">
        <v>520.20000000000005</v>
      </c>
      <c r="C10" s="115">
        <v>520.20000000000005</v>
      </c>
      <c r="D10" s="116" t="s">
        <v>9</v>
      </c>
      <c r="E10" s="124" t="s">
        <v>205</v>
      </c>
      <c r="F10" s="125">
        <v>4</v>
      </c>
      <c r="G10" s="125"/>
      <c r="H10" s="125" t="s">
        <v>282</v>
      </c>
      <c r="I10" s="125" t="s">
        <v>202</v>
      </c>
      <c r="J10" s="125" t="s">
        <v>317</v>
      </c>
      <c r="K10" s="126">
        <v>520.20000000000005</v>
      </c>
      <c r="L10" s="126">
        <v>520.20000000000005</v>
      </c>
      <c r="M10" s="127">
        <v>0</v>
      </c>
      <c r="N10" s="128">
        <f t="shared" si="0"/>
        <v>520.20000000000005</v>
      </c>
      <c r="O10" s="129">
        <v>1500</v>
      </c>
      <c r="P10" s="130">
        <f t="shared" si="1"/>
        <v>979.8</v>
      </c>
    </row>
    <row r="11" spans="1:16" x14ac:dyDescent="0.25">
      <c r="A11" s="114" t="s">
        <v>472</v>
      </c>
      <c r="B11" s="115">
        <v>1500</v>
      </c>
      <c r="C11" s="115">
        <v>1500</v>
      </c>
      <c r="D11" s="116" t="s">
        <v>10</v>
      </c>
      <c r="E11" s="124" t="s">
        <v>205</v>
      </c>
      <c r="F11" s="125">
        <v>45</v>
      </c>
      <c r="G11" s="125"/>
      <c r="H11" s="125" t="s">
        <v>282</v>
      </c>
      <c r="I11" s="125" t="s">
        <v>202</v>
      </c>
      <c r="J11" s="125" t="s">
        <v>318</v>
      </c>
      <c r="K11" s="126">
        <v>1500</v>
      </c>
      <c r="L11" s="126">
        <v>1500</v>
      </c>
      <c r="M11" s="127">
        <v>58.75</v>
      </c>
      <c r="N11" s="128">
        <f t="shared" si="0"/>
        <v>1441.25</v>
      </c>
      <c r="O11" s="129">
        <v>1500</v>
      </c>
      <c r="P11" s="130">
        <f t="shared" si="1"/>
        <v>0</v>
      </c>
    </row>
    <row r="12" spans="1:16" x14ac:dyDescent="0.25">
      <c r="A12" s="114" t="s">
        <v>474</v>
      </c>
      <c r="B12" s="115">
        <v>196800</v>
      </c>
      <c r="C12" s="115">
        <v>196800</v>
      </c>
      <c r="D12" s="116" t="s">
        <v>11</v>
      </c>
      <c r="E12" s="124" t="s">
        <v>206</v>
      </c>
      <c r="F12" s="125">
        <v>15</v>
      </c>
      <c r="G12" s="125"/>
      <c r="H12" s="125" t="s">
        <v>277</v>
      </c>
      <c r="I12" s="125" t="s">
        <v>202</v>
      </c>
      <c r="J12" s="125" t="s">
        <v>321</v>
      </c>
      <c r="K12" s="126">
        <v>196799.99999999997</v>
      </c>
      <c r="L12" s="126">
        <v>196800</v>
      </c>
      <c r="M12" s="127">
        <v>152889.35</v>
      </c>
      <c r="N12" s="128">
        <f t="shared" si="0"/>
        <v>43910.649999999994</v>
      </c>
      <c r="O12" s="129">
        <v>192000</v>
      </c>
      <c r="P12" s="130">
        <f t="shared" si="1"/>
        <v>-4800</v>
      </c>
    </row>
    <row r="13" spans="1:16" x14ac:dyDescent="0.25">
      <c r="A13" s="114" t="s">
        <v>476</v>
      </c>
      <c r="B13" s="115">
        <v>51250</v>
      </c>
      <c r="C13" s="115">
        <v>51250</v>
      </c>
      <c r="D13" s="116" t="s">
        <v>12</v>
      </c>
      <c r="E13" s="124" t="s">
        <v>206</v>
      </c>
      <c r="F13" s="125">
        <v>16</v>
      </c>
      <c r="G13" s="125"/>
      <c r="H13" s="125" t="s">
        <v>277</v>
      </c>
      <c r="I13" s="125" t="s">
        <v>202</v>
      </c>
      <c r="J13" s="125" t="s">
        <v>320</v>
      </c>
      <c r="K13" s="126">
        <v>51249.999999999993</v>
      </c>
      <c r="L13" s="126">
        <v>51250</v>
      </c>
      <c r="M13" s="127">
        <v>39087.089999999997</v>
      </c>
      <c r="N13" s="128">
        <f t="shared" si="0"/>
        <v>12162.910000000003</v>
      </c>
      <c r="O13" s="129">
        <v>53045</v>
      </c>
      <c r="P13" s="130">
        <f t="shared" si="1"/>
        <v>1795</v>
      </c>
    </row>
    <row r="14" spans="1:16" x14ac:dyDescent="0.25">
      <c r="A14" s="114" t="s">
        <v>478</v>
      </c>
      <c r="B14" s="115">
        <v>0</v>
      </c>
      <c r="C14" s="115">
        <v>0</v>
      </c>
      <c r="D14" s="116" t="s">
        <v>13</v>
      </c>
      <c r="E14" s="124" t="s">
        <v>206</v>
      </c>
      <c r="F14" s="125">
        <v>2</v>
      </c>
      <c r="G14" s="125"/>
      <c r="H14" s="125" t="s">
        <v>277</v>
      </c>
      <c r="I14" s="125" t="s">
        <v>202</v>
      </c>
      <c r="J14" s="125" t="s">
        <v>316</v>
      </c>
      <c r="K14" s="126">
        <v>0</v>
      </c>
      <c r="L14" s="126">
        <v>0</v>
      </c>
      <c r="M14" s="127">
        <v>0</v>
      </c>
      <c r="N14" s="128">
        <f t="shared" si="0"/>
        <v>0</v>
      </c>
      <c r="O14" s="129">
        <v>0</v>
      </c>
      <c r="P14" s="130">
        <f t="shared" si="1"/>
        <v>0</v>
      </c>
    </row>
    <row r="15" spans="1:16" x14ac:dyDescent="0.25">
      <c r="A15" s="114" t="s">
        <v>480</v>
      </c>
      <c r="B15" s="115">
        <v>15926.97</v>
      </c>
      <c r="C15" s="115">
        <v>15926.97</v>
      </c>
      <c r="D15" s="116" t="s">
        <v>14</v>
      </c>
      <c r="E15" s="124" t="s">
        <v>206</v>
      </c>
      <c r="F15" s="125">
        <v>4</v>
      </c>
      <c r="G15" s="125"/>
      <c r="H15" s="125" t="s">
        <v>277</v>
      </c>
      <c r="I15" s="125" t="s">
        <v>202</v>
      </c>
      <c r="J15" s="125" t="s">
        <v>317</v>
      </c>
      <c r="K15" s="126">
        <v>15926.97</v>
      </c>
      <c r="L15" s="126">
        <v>15926.97</v>
      </c>
      <c r="M15" s="127">
        <v>11063.27</v>
      </c>
      <c r="N15" s="128">
        <f t="shared" si="0"/>
        <v>4863.6999999999989</v>
      </c>
      <c r="O15" s="129">
        <v>20000</v>
      </c>
      <c r="P15" s="130">
        <f t="shared" si="1"/>
        <v>4073.0300000000007</v>
      </c>
    </row>
    <row r="16" spans="1:16" x14ac:dyDescent="0.25">
      <c r="C16" s="115"/>
      <c r="D16" s="116" t="s">
        <v>15</v>
      </c>
      <c r="E16" s="124" t="s">
        <v>206</v>
      </c>
      <c r="F16" s="125">
        <v>4</v>
      </c>
      <c r="G16" s="125" t="s">
        <v>233</v>
      </c>
      <c r="H16" s="125" t="s">
        <v>277</v>
      </c>
      <c r="I16" s="125" t="s">
        <v>202</v>
      </c>
      <c r="J16" s="125" t="s">
        <v>322</v>
      </c>
      <c r="K16" s="126">
        <v>0</v>
      </c>
      <c r="L16" s="126">
        <v>0</v>
      </c>
      <c r="M16" s="127">
        <v>0</v>
      </c>
      <c r="N16" s="128">
        <f t="shared" si="0"/>
        <v>0</v>
      </c>
      <c r="O16" s="129">
        <v>750</v>
      </c>
      <c r="P16" s="130">
        <f t="shared" si="1"/>
        <v>750</v>
      </c>
    </row>
    <row r="17" spans="1:16" x14ac:dyDescent="0.25">
      <c r="A17" s="114" t="s">
        <v>482</v>
      </c>
      <c r="B17" s="115">
        <v>4000</v>
      </c>
      <c r="C17" s="115">
        <v>4000</v>
      </c>
      <c r="D17" s="116" t="s">
        <v>16</v>
      </c>
      <c r="E17" s="124" t="s">
        <v>206</v>
      </c>
      <c r="F17" s="125">
        <v>45</v>
      </c>
      <c r="G17" s="125"/>
      <c r="H17" s="125" t="s">
        <v>277</v>
      </c>
      <c r="I17" s="125" t="s">
        <v>202</v>
      </c>
      <c r="J17" s="125" t="s">
        <v>318</v>
      </c>
      <c r="K17" s="126">
        <v>4000</v>
      </c>
      <c r="L17" s="126">
        <v>4000</v>
      </c>
      <c r="M17" s="127">
        <v>2324.2199999999998</v>
      </c>
      <c r="N17" s="128">
        <f t="shared" si="0"/>
        <v>1675.7800000000002</v>
      </c>
      <c r="O17" s="129">
        <v>4000</v>
      </c>
      <c r="P17" s="130">
        <f t="shared" si="1"/>
        <v>0</v>
      </c>
    </row>
    <row r="18" spans="1:16" x14ac:dyDescent="0.25">
      <c r="A18" s="114" t="s">
        <v>484</v>
      </c>
      <c r="B18" s="115">
        <v>160124.48000000001</v>
      </c>
      <c r="C18" s="115">
        <v>154500</v>
      </c>
      <c r="D18" s="116" t="s">
        <v>17</v>
      </c>
      <c r="E18" s="124" t="s">
        <v>207</v>
      </c>
      <c r="F18" s="125">
        <v>15</v>
      </c>
      <c r="G18" s="125"/>
      <c r="H18" s="125" t="s">
        <v>273</v>
      </c>
      <c r="I18" s="125" t="s">
        <v>202</v>
      </c>
      <c r="J18" s="125" t="s">
        <v>321</v>
      </c>
      <c r="K18" s="126">
        <v>160124.47499999998</v>
      </c>
      <c r="L18" s="126">
        <v>154500</v>
      </c>
      <c r="M18" s="127">
        <v>122312.5</v>
      </c>
      <c r="N18" s="128">
        <f t="shared" si="0"/>
        <v>32187.5</v>
      </c>
      <c r="O18" s="129">
        <v>173000</v>
      </c>
      <c r="P18" s="130">
        <f t="shared" si="1"/>
        <v>18500</v>
      </c>
    </row>
    <row r="19" spans="1:16" x14ac:dyDescent="0.25">
      <c r="A19" s="114" t="s">
        <v>486</v>
      </c>
      <c r="B19" s="115">
        <v>147937.23000000001</v>
      </c>
      <c r="C19" s="115">
        <v>148920.66</v>
      </c>
      <c r="D19" s="116" t="s">
        <v>18</v>
      </c>
      <c r="E19" s="124" t="s">
        <v>207</v>
      </c>
      <c r="F19" s="125">
        <v>16</v>
      </c>
      <c r="G19" s="125"/>
      <c r="H19" s="125" t="s">
        <v>273</v>
      </c>
      <c r="I19" s="125" t="s">
        <v>202</v>
      </c>
      <c r="J19" s="125" t="s">
        <v>320</v>
      </c>
      <c r="K19" s="126">
        <v>147937.22499999998</v>
      </c>
      <c r="L19" s="126">
        <v>148920.66</v>
      </c>
      <c r="M19" s="127">
        <v>118525.2</v>
      </c>
      <c r="N19" s="128">
        <f t="shared" si="0"/>
        <v>30395.460000000006</v>
      </c>
      <c r="O19" s="129">
        <v>159510.04</v>
      </c>
      <c r="P19" s="130">
        <f t="shared" si="1"/>
        <v>10589.380000000005</v>
      </c>
    </row>
    <row r="20" spans="1:16" x14ac:dyDescent="0.25">
      <c r="A20" s="114" t="s">
        <v>488</v>
      </c>
      <c r="B20" s="115">
        <v>0</v>
      </c>
      <c r="C20" s="115">
        <v>0</v>
      </c>
      <c r="D20" s="116" t="s">
        <v>19</v>
      </c>
      <c r="E20" s="124" t="s">
        <v>207</v>
      </c>
      <c r="F20" s="125">
        <v>2</v>
      </c>
      <c r="G20" s="125"/>
      <c r="H20" s="125" t="s">
        <v>273</v>
      </c>
      <c r="I20" s="125" t="s">
        <v>202</v>
      </c>
      <c r="J20" s="125" t="s">
        <v>316</v>
      </c>
      <c r="K20" s="126">
        <v>0</v>
      </c>
      <c r="L20" s="126">
        <v>0</v>
      </c>
      <c r="M20" s="127">
        <v>0</v>
      </c>
      <c r="N20" s="128">
        <f t="shared" si="0"/>
        <v>0</v>
      </c>
      <c r="O20" s="129">
        <v>0</v>
      </c>
      <c r="P20" s="130">
        <f t="shared" si="1"/>
        <v>0</v>
      </c>
    </row>
    <row r="21" spans="1:16" x14ac:dyDescent="0.25">
      <c r="A21" s="114" t="s">
        <v>490</v>
      </c>
      <c r="B21" s="115">
        <v>32449.99</v>
      </c>
      <c r="C21" s="115">
        <v>31529.99</v>
      </c>
      <c r="D21" s="116" t="s">
        <v>20</v>
      </c>
      <c r="E21" s="124" t="s">
        <v>207</v>
      </c>
      <c r="F21" s="125">
        <v>4</v>
      </c>
      <c r="G21" s="125"/>
      <c r="H21" s="125" t="s">
        <v>273</v>
      </c>
      <c r="I21" s="125" t="s">
        <v>202</v>
      </c>
      <c r="J21" s="125" t="s">
        <v>317</v>
      </c>
      <c r="K21" s="126">
        <v>32449.994400000003</v>
      </c>
      <c r="L21" s="126">
        <v>31529.99</v>
      </c>
      <c r="M21" s="127">
        <v>22309.46</v>
      </c>
      <c r="N21" s="128">
        <f t="shared" si="0"/>
        <v>9220.5300000000025</v>
      </c>
      <c r="O21" s="129">
        <v>37000</v>
      </c>
      <c r="P21" s="130">
        <f t="shared" si="1"/>
        <v>5470.0099999999984</v>
      </c>
    </row>
    <row r="22" spans="1:16" ht="30" x14ac:dyDescent="0.25">
      <c r="C22" s="115"/>
      <c r="D22" s="116" t="s">
        <v>21</v>
      </c>
      <c r="E22" s="124" t="s">
        <v>207</v>
      </c>
      <c r="F22" s="125">
        <v>4</v>
      </c>
      <c r="G22" s="125" t="s">
        <v>233</v>
      </c>
      <c r="H22" s="125" t="s">
        <v>273</v>
      </c>
      <c r="I22" s="125" t="s">
        <v>202</v>
      </c>
      <c r="J22" s="125" t="s">
        <v>323</v>
      </c>
      <c r="K22" s="126">
        <v>0</v>
      </c>
      <c r="L22" s="126">
        <v>0</v>
      </c>
      <c r="M22" s="127">
        <v>0</v>
      </c>
      <c r="N22" s="128">
        <f t="shared" si="0"/>
        <v>0</v>
      </c>
      <c r="O22" s="129">
        <v>3750</v>
      </c>
      <c r="P22" s="130">
        <f t="shared" si="1"/>
        <v>3750</v>
      </c>
    </row>
    <row r="23" spans="1:16" x14ac:dyDescent="0.25">
      <c r="A23" s="114" t="s">
        <v>492</v>
      </c>
      <c r="B23" s="115">
        <v>2809.08</v>
      </c>
      <c r="C23" s="115">
        <v>1586.55</v>
      </c>
      <c r="D23" s="116" t="s">
        <v>22</v>
      </c>
      <c r="E23" s="124" t="s">
        <v>207</v>
      </c>
      <c r="F23" s="125">
        <v>45</v>
      </c>
      <c r="G23" s="125"/>
      <c r="H23" s="125" t="s">
        <v>273</v>
      </c>
      <c r="I23" s="125" t="s">
        <v>202</v>
      </c>
      <c r="J23" s="125" t="s">
        <v>318</v>
      </c>
      <c r="K23" s="126">
        <v>2809.08</v>
      </c>
      <c r="L23" s="126">
        <v>1586.55</v>
      </c>
      <c r="M23" s="127">
        <v>872.84</v>
      </c>
      <c r="N23" s="128">
        <f t="shared" si="0"/>
        <v>713.70999999999992</v>
      </c>
      <c r="O23" s="129">
        <v>2500</v>
      </c>
      <c r="P23" s="130">
        <f t="shared" si="1"/>
        <v>913.45</v>
      </c>
    </row>
    <row r="24" spans="1:16" x14ac:dyDescent="0.25">
      <c r="A24" s="114" t="s">
        <v>494</v>
      </c>
      <c r="B24" s="115">
        <v>61095</v>
      </c>
      <c r="C24" s="115">
        <v>78906.66</v>
      </c>
      <c r="D24" s="116" t="s">
        <v>23</v>
      </c>
      <c r="E24" s="124" t="s">
        <v>207</v>
      </c>
      <c r="F24" s="125">
        <v>49</v>
      </c>
      <c r="G24" s="125"/>
      <c r="H24" s="125" t="s">
        <v>273</v>
      </c>
      <c r="I24" s="125" t="s">
        <v>202</v>
      </c>
      <c r="J24" s="125" t="s">
        <v>319</v>
      </c>
      <c r="K24" s="126">
        <v>61095</v>
      </c>
      <c r="L24" s="126">
        <v>78906.66</v>
      </c>
      <c r="M24" s="127">
        <v>61679.7</v>
      </c>
      <c r="N24" s="128">
        <f t="shared" si="0"/>
        <v>17226.960000000006</v>
      </c>
      <c r="O24" s="129">
        <v>79000</v>
      </c>
      <c r="P24" s="130">
        <f t="shared" si="1"/>
        <v>93.339999999996508</v>
      </c>
    </row>
    <row r="25" spans="1:16" x14ac:dyDescent="0.25">
      <c r="A25" s="114" t="s">
        <v>496</v>
      </c>
      <c r="B25" s="115">
        <v>39714.800000000003</v>
      </c>
      <c r="C25" s="115">
        <v>39714.800000000003</v>
      </c>
      <c r="D25" s="116" t="s">
        <v>24</v>
      </c>
      <c r="E25" s="124" t="s">
        <v>208</v>
      </c>
      <c r="F25" s="125">
        <v>4</v>
      </c>
      <c r="G25" s="125"/>
      <c r="H25" s="125" t="s">
        <v>271</v>
      </c>
      <c r="I25" s="125" t="s">
        <v>202</v>
      </c>
      <c r="J25" s="125" t="s">
        <v>317</v>
      </c>
      <c r="K25" s="126">
        <v>39714.800000000003</v>
      </c>
      <c r="L25" s="126">
        <v>39714.800000000003</v>
      </c>
      <c r="M25" s="127">
        <v>18600</v>
      </c>
      <c r="N25" s="128">
        <f t="shared" si="0"/>
        <v>21114.800000000003</v>
      </c>
      <c r="O25" s="129">
        <v>45000</v>
      </c>
      <c r="P25" s="130">
        <f t="shared" si="1"/>
        <v>5285.1999999999971</v>
      </c>
    </row>
    <row r="26" spans="1:16" x14ac:dyDescent="0.25">
      <c r="A26" s="114" t="s">
        <v>498</v>
      </c>
      <c r="B26" s="115">
        <v>468.18</v>
      </c>
      <c r="C26" s="115">
        <v>468.18</v>
      </c>
      <c r="D26" s="116" t="s">
        <v>25</v>
      </c>
      <c r="E26" s="124" t="s">
        <v>208</v>
      </c>
      <c r="F26" s="125">
        <v>45</v>
      </c>
      <c r="G26" s="125"/>
      <c r="H26" s="125" t="s">
        <v>271</v>
      </c>
      <c r="I26" s="125" t="s">
        <v>202</v>
      </c>
      <c r="J26" s="125" t="s">
        <v>318</v>
      </c>
      <c r="K26" s="126">
        <v>468.18</v>
      </c>
      <c r="L26" s="126">
        <v>468.18</v>
      </c>
      <c r="M26" s="127">
        <v>0</v>
      </c>
      <c r="N26" s="128">
        <f t="shared" si="0"/>
        <v>468.18</v>
      </c>
      <c r="O26" s="129">
        <v>500</v>
      </c>
      <c r="P26" s="130">
        <f t="shared" si="1"/>
        <v>31.819999999999993</v>
      </c>
    </row>
    <row r="27" spans="1:16" x14ac:dyDescent="0.25">
      <c r="A27" s="114" t="s">
        <v>500</v>
      </c>
      <c r="B27" s="115">
        <v>60475</v>
      </c>
      <c r="C27" s="115">
        <v>60475</v>
      </c>
      <c r="D27" s="116" t="s">
        <v>26</v>
      </c>
      <c r="E27" s="124" t="s">
        <v>209</v>
      </c>
      <c r="F27" s="125">
        <v>16</v>
      </c>
      <c r="G27" s="125"/>
      <c r="H27" s="125" t="s">
        <v>312</v>
      </c>
      <c r="I27" s="125" t="s">
        <v>202</v>
      </c>
      <c r="J27" s="125" t="s">
        <v>320</v>
      </c>
      <c r="K27" s="126">
        <v>60474.999999999993</v>
      </c>
      <c r="L27" s="126">
        <v>60475</v>
      </c>
      <c r="M27" s="127">
        <v>46886.49</v>
      </c>
      <c r="N27" s="128">
        <f t="shared" si="0"/>
        <v>13588.510000000002</v>
      </c>
      <c r="O27" s="129">
        <v>63001.75</v>
      </c>
      <c r="P27" s="130">
        <f t="shared" si="1"/>
        <v>2526.75</v>
      </c>
    </row>
    <row r="28" spans="1:16" x14ac:dyDescent="0.25">
      <c r="A28" s="114" t="s">
        <v>502</v>
      </c>
      <c r="B28" s="115">
        <v>1787.08</v>
      </c>
      <c r="C28" s="115">
        <v>2450</v>
      </c>
      <c r="D28" s="116" t="s">
        <v>27</v>
      </c>
      <c r="E28" s="124" t="s">
        <v>209</v>
      </c>
      <c r="F28" s="125">
        <v>4</v>
      </c>
      <c r="G28" s="125"/>
      <c r="H28" s="125" t="s">
        <v>312</v>
      </c>
      <c r="I28" s="125" t="s">
        <v>202</v>
      </c>
      <c r="J28" s="125" t="s">
        <v>317</v>
      </c>
      <c r="K28" s="126">
        <v>1787.08</v>
      </c>
      <c r="L28" s="126">
        <v>2450</v>
      </c>
      <c r="M28" s="127">
        <v>2450</v>
      </c>
      <c r="N28" s="128">
        <f t="shared" si="0"/>
        <v>0</v>
      </c>
      <c r="O28" s="129">
        <v>15000</v>
      </c>
      <c r="P28" s="130">
        <f t="shared" si="1"/>
        <v>12550</v>
      </c>
    </row>
    <row r="29" spans="1:16" x14ac:dyDescent="0.25">
      <c r="C29" s="115"/>
      <c r="D29" s="116" t="s">
        <v>28</v>
      </c>
      <c r="E29" s="124" t="s">
        <v>209</v>
      </c>
      <c r="F29" s="125">
        <v>4</v>
      </c>
      <c r="G29" s="125" t="s">
        <v>233</v>
      </c>
      <c r="H29" s="125" t="s">
        <v>312</v>
      </c>
      <c r="I29" s="125" t="s">
        <v>202</v>
      </c>
      <c r="J29" s="125" t="s">
        <v>324</v>
      </c>
      <c r="K29" s="126">
        <v>0</v>
      </c>
      <c r="L29" s="126">
        <v>0</v>
      </c>
      <c r="M29" s="127">
        <v>0</v>
      </c>
      <c r="N29" s="128">
        <f t="shared" si="0"/>
        <v>0</v>
      </c>
      <c r="O29" s="129">
        <v>750</v>
      </c>
      <c r="P29" s="130">
        <f t="shared" si="1"/>
        <v>750</v>
      </c>
    </row>
    <row r="30" spans="1:16" x14ac:dyDescent="0.25">
      <c r="A30" s="114" t="s">
        <v>504</v>
      </c>
      <c r="B30" s="115">
        <v>1500</v>
      </c>
      <c r="C30" s="115">
        <v>837.08</v>
      </c>
      <c r="D30" s="116" t="s">
        <v>29</v>
      </c>
      <c r="E30" s="124" t="s">
        <v>209</v>
      </c>
      <c r="F30" s="125">
        <v>45</v>
      </c>
      <c r="G30" s="125"/>
      <c r="H30" s="125" t="s">
        <v>312</v>
      </c>
      <c r="I30" s="125" t="s">
        <v>202</v>
      </c>
      <c r="J30" s="125" t="s">
        <v>318</v>
      </c>
      <c r="K30" s="126">
        <v>1500</v>
      </c>
      <c r="L30" s="126">
        <v>837.08</v>
      </c>
      <c r="M30" s="127">
        <v>0</v>
      </c>
      <c r="N30" s="128">
        <f t="shared" si="0"/>
        <v>837.08</v>
      </c>
      <c r="O30" s="129">
        <v>1000</v>
      </c>
      <c r="P30" s="130">
        <f t="shared" si="1"/>
        <v>162.91999999999996</v>
      </c>
    </row>
    <row r="31" spans="1:16" x14ac:dyDescent="0.25">
      <c r="A31" s="114" t="s">
        <v>506</v>
      </c>
      <c r="B31" s="115">
        <v>13834.43</v>
      </c>
      <c r="C31" s="115">
        <v>14200.7</v>
      </c>
      <c r="D31" s="116" t="s">
        <v>30</v>
      </c>
      <c r="E31" s="124" t="s">
        <v>210</v>
      </c>
      <c r="F31" s="125">
        <v>16</v>
      </c>
      <c r="G31" s="125"/>
      <c r="H31" s="125" t="s">
        <v>309</v>
      </c>
      <c r="I31" s="125" t="s">
        <v>202</v>
      </c>
      <c r="J31" s="125" t="s">
        <v>320</v>
      </c>
      <c r="K31" s="126">
        <v>13834.424999999999</v>
      </c>
      <c r="L31" s="126">
        <v>14200.7</v>
      </c>
      <c r="M31" s="127">
        <v>11840.94</v>
      </c>
      <c r="N31" s="128">
        <f t="shared" si="0"/>
        <v>2359.7600000000002</v>
      </c>
      <c r="O31" s="129">
        <v>14756.81</v>
      </c>
      <c r="P31" s="130">
        <f t="shared" si="1"/>
        <v>556.10999999999876</v>
      </c>
    </row>
    <row r="32" spans="1:16" x14ac:dyDescent="0.25">
      <c r="A32" s="114" t="s">
        <v>508</v>
      </c>
      <c r="B32" s="115">
        <v>12709.53</v>
      </c>
      <c r="C32" s="115">
        <v>14843.26</v>
      </c>
      <c r="D32" s="116" t="s">
        <v>31</v>
      </c>
      <c r="E32" s="124" t="s">
        <v>210</v>
      </c>
      <c r="F32" s="125">
        <v>4</v>
      </c>
      <c r="G32" s="125"/>
      <c r="H32" s="125" t="s">
        <v>309</v>
      </c>
      <c r="I32" s="125" t="s">
        <v>202</v>
      </c>
      <c r="J32" s="125" t="s">
        <v>317</v>
      </c>
      <c r="K32" s="126">
        <v>12709.526400000001</v>
      </c>
      <c r="L32" s="126">
        <v>14843.26</v>
      </c>
      <c r="M32" s="127">
        <v>14372.26</v>
      </c>
      <c r="N32" s="128">
        <f t="shared" si="0"/>
        <v>471</v>
      </c>
      <c r="O32" s="129">
        <v>15000</v>
      </c>
      <c r="P32" s="130">
        <f t="shared" si="1"/>
        <v>156.73999999999978</v>
      </c>
    </row>
    <row r="33" spans="1:16" x14ac:dyDescent="0.25">
      <c r="A33" s="114" t="s">
        <v>510</v>
      </c>
      <c r="B33" s="115">
        <v>187.27</v>
      </c>
      <c r="C33" s="115">
        <v>187.27</v>
      </c>
      <c r="D33" s="116" t="s">
        <v>32</v>
      </c>
      <c r="E33" s="124" t="s">
        <v>210</v>
      </c>
      <c r="F33" s="125">
        <v>45</v>
      </c>
      <c r="G33" s="125"/>
      <c r="H33" s="125" t="s">
        <v>309</v>
      </c>
      <c r="I33" s="125" t="s">
        <v>202</v>
      </c>
      <c r="J33" s="125" t="s">
        <v>318</v>
      </c>
      <c r="K33" s="126">
        <v>187.27199999999999</v>
      </c>
      <c r="L33" s="126">
        <v>187.27</v>
      </c>
      <c r="M33" s="127">
        <v>0</v>
      </c>
      <c r="N33" s="128">
        <f t="shared" si="0"/>
        <v>187.27</v>
      </c>
      <c r="O33" s="129">
        <v>200</v>
      </c>
      <c r="P33" s="130">
        <f t="shared" si="1"/>
        <v>12.72999999999999</v>
      </c>
    </row>
    <row r="34" spans="1:16" x14ac:dyDescent="0.25">
      <c r="A34" s="114" t="s">
        <v>512</v>
      </c>
      <c r="B34" s="115">
        <v>3121.2</v>
      </c>
      <c r="C34" s="115">
        <v>621.16</v>
      </c>
      <c r="D34" s="116" t="s">
        <v>33</v>
      </c>
      <c r="E34" s="124" t="s">
        <v>211</v>
      </c>
      <c r="F34" s="125">
        <v>4</v>
      </c>
      <c r="G34" s="125"/>
      <c r="H34" s="125" t="s">
        <v>301</v>
      </c>
      <c r="I34" s="125" t="s">
        <v>202</v>
      </c>
      <c r="J34" s="125" t="s">
        <v>317</v>
      </c>
      <c r="K34" s="126">
        <v>3121.2000000000003</v>
      </c>
      <c r="L34" s="126">
        <v>621.16</v>
      </c>
      <c r="M34" s="127">
        <v>0</v>
      </c>
      <c r="N34" s="128">
        <f t="shared" si="0"/>
        <v>621.16</v>
      </c>
      <c r="O34" s="129">
        <v>2500</v>
      </c>
      <c r="P34" s="130">
        <f t="shared" si="1"/>
        <v>1878.8400000000001</v>
      </c>
    </row>
    <row r="35" spans="1:16" x14ac:dyDescent="0.25">
      <c r="A35" s="114" t="s">
        <v>514</v>
      </c>
      <c r="B35" s="115">
        <v>0</v>
      </c>
      <c r="C35" s="115">
        <v>0</v>
      </c>
      <c r="D35" s="116" t="s">
        <v>34</v>
      </c>
      <c r="E35" s="124" t="s">
        <v>211</v>
      </c>
      <c r="F35" s="125">
        <v>45</v>
      </c>
      <c r="G35" s="125"/>
      <c r="H35" s="125" t="s">
        <v>301</v>
      </c>
      <c r="I35" s="125" t="s">
        <v>202</v>
      </c>
      <c r="J35" s="125" t="s">
        <v>318</v>
      </c>
      <c r="K35" s="126">
        <v>0</v>
      </c>
      <c r="L35" s="126">
        <v>0</v>
      </c>
      <c r="M35" s="127">
        <v>0</v>
      </c>
      <c r="N35" s="128">
        <f t="shared" si="0"/>
        <v>0</v>
      </c>
      <c r="O35" s="129">
        <v>250</v>
      </c>
      <c r="P35" s="130">
        <f t="shared" si="1"/>
        <v>250</v>
      </c>
    </row>
    <row r="36" spans="1:16" x14ac:dyDescent="0.25">
      <c r="A36" s="114" t="s">
        <v>516</v>
      </c>
      <c r="B36" s="115">
        <v>3120</v>
      </c>
      <c r="C36" s="115">
        <v>3120.04</v>
      </c>
      <c r="D36" s="116" t="s">
        <v>35</v>
      </c>
      <c r="E36" s="124" t="s">
        <v>211</v>
      </c>
      <c r="F36" s="125">
        <v>49</v>
      </c>
      <c r="G36" s="125"/>
      <c r="H36" s="125" t="s">
        <v>301</v>
      </c>
      <c r="I36" s="125" t="s">
        <v>202</v>
      </c>
      <c r="J36" s="125" t="s">
        <v>319</v>
      </c>
      <c r="K36" s="126">
        <v>3120</v>
      </c>
      <c r="L36" s="126">
        <v>3120.04</v>
      </c>
      <c r="M36" s="127">
        <v>2496</v>
      </c>
      <c r="N36" s="128">
        <f t="shared" si="0"/>
        <v>624.04</v>
      </c>
      <c r="O36" s="129">
        <v>3148</v>
      </c>
      <c r="P36" s="130">
        <f t="shared" si="1"/>
        <v>27.960000000000036</v>
      </c>
    </row>
    <row r="37" spans="1:16" x14ac:dyDescent="0.25">
      <c r="A37" s="114" t="s">
        <v>518</v>
      </c>
      <c r="B37" s="115">
        <v>2601</v>
      </c>
      <c r="C37" s="115">
        <v>2601</v>
      </c>
      <c r="D37" s="116" t="s">
        <v>36</v>
      </c>
      <c r="E37" s="124" t="s">
        <v>212</v>
      </c>
      <c r="F37" s="125">
        <v>4</v>
      </c>
      <c r="G37" s="125"/>
      <c r="H37" s="125" t="s">
        <v>284</v>
      </c>
      <c r="I37" s="125" t="s">
        <v>202</v>
      </c>
      <c r="J37" s="125" t="s">
        <v>325</v>
      </c>
      <c r="K37" s="126">
        <v>2601</v>
      </c>
      <c r="L37" s="126">
        <v>2601</v>
      </c>
      <c r="M37" s="127">
        <v>0</v>
      </c>
      <c r="N37" s="128">
        <f t="shared" si="0"/>
        <v>2601</v>
      </c>
      <c r="O37" s="129">
        <v>2000</v>
      </c>
      <c r="P37" s="130">
        <f t="shared" si="1"/>
        <v>-601</v>
      </c>
    </row>
    <row r="38" spans="1:16" x14ac:dyDescent="0.25">
      <c r="A38" s="114" t="s">
        <v>520</v>
      </c>
      <c r="B38" s="115">
        <v>26010</v>
      </c>
      <c r="C38" s="115">
        <v>26010</v>
      </c>
      <c r="D38" s="116" t="s">
        <v>37</v>
      </c>
      <c r="E38" s="124" t="s">
        <v>213</v>
      </c>
      <c r="F38" s="125">
        <v>4</v>
      </c>
      <c r="G38" s="125"/>
      <c r="H38" s="125" t="s">
        <v>292</v>
      </c>
      <c r="I38" s="125" t="s">
        <v>886</v>
      </c>
      <c r="J38" s="125" t="s">
        <v>317</v>
      </c>
      <c r="K38" s="126">
        <v>26010</v>
      </c>
      <c r="L38" s="126">
        <v>26010</v>
      </c>
      <c r="M38" s="127">
        <v>24511.11</v>
      </c>
      <c r="N38" s="128">
        <f t="shared" si="0"/>
        <v>1498.8899999999994</v>
      </c>
      <c r="O38" s="129">
        <v>30000</v>
      </c>
      <c r="P38" s="130">
        <f t="shared" si="1"/>
        <v>3990</v>
      </c>
    </row>
    <row r="39" spans="1:16" x14ac:dyDescent="0.25">
      <c r="A39" s="114" t="s">
        <v>522</v>
      </c>
      <c r="B39" s="115">
        <v>25062</v>
      </c>
      <c r="C39" s="115">
        <v>24816.720000000001</v>
      </c>
      <c r="D39" s="116" t="s">
        <v>38</v>
      </c>
      <c r="E39" s="124" t="s">
        <v>213</v>
      </c>
      <c r="F39" s="125">
        <v>49</v>
      </c>
      <c r="G39" s="125"/>
      <c r="H39" s="125" t="s">
        <v>292</v>
      </c>
      <c r="I39" s="125" t="s">
        <v>886</v>
      </c>
      <c r="J39" s="125" t="s">
        <v>319</v>
      </c>
      <c r="K39" s="126">
        <v>25062</v>
      </c>
      <c r="L39" s="126">
        <v>24816.720000000001</v>
      </c>
      <c r="M39" s="127">
        <v>19725.41</v>
      </c>
      <c r="N39" s="128">
        <f t="shared" si="0"/>
        <v>5091.3100000000013</v>
      </c>
      <c r="O39" s="129">
        <v>25106</v>
      </c>
      <c r="P39" s="130">
        <f t="shared" si="1"/>
        <v>289.27999999999884</v>
      </c>
    </row>
    <row r="40" spans="1:16" x14ac:dyDescent="0.25">
      <c r="A40" s="114" t="s">
        <v>524</v>
      </c>
      <c r="B40" s="115">
        <v>0</v>
      </c>
      <c r="C40" s="115">
        <v>0</v>
      </c>
      <c r="D40" s="116" t="s">
        <v>39</v>
      </c>
      <c r="E40" s="124" t="s">
        <v>214</v>
      </c>
      <c r="F40" s="125">
        <v>2</v>
      </c>
      <c r="G40" s="125"/>
      <c r="H40" s="125" t="s">
        <v>296</v>
      </c>
      <c r="I40" s="125" t="s">
        <v>202</v>
      </c>
      <c r="J40" s="125" t="s">
        <v>316</v>
      </c>
      <c r="K40" s="126">
        <v>0</v>
      </c>
      <c r="L40" s="126">
        <v>0</v>
      </c>
      <c r="M40" s="127">
        <v>0</v>
      </c>
      <c r="N40" s="128">
        <f t="shared" si="0"/>
        <v>0</v>
      </c>
      <c r="O40" s="129">
        <v>0</v>
      </c>
      <c r="P40" s="130">
        <f t="shared" si="1"/>
        <v>0</v>
      </c>
    </row>
    <row r="41" spans="1:16" x14ac:dyDescent="0.25">
      <c r="A41" s="114" t="s">
        <v>526</v>
      </c>
      <c r="B41" s="115">
        <v>50000</v>
      </c>
      <c r="C41" s="115">
        <v>47818.02</v>
      </c>
      <c r="D41" s="116" t="s">
        <v>40</v>
      </c>
      <c r="E41" s="124" t="s">
        <v>214</v>
      </c>
      <c r="F41" s="125">
        <v>4</v>
      </c>
      <c r="G41" s="125"/>
      <c r="H41" s="125" t="s">
        <v>296</v>
      </c>
      <c r="I41" s="125" t="s">
        <v>202</v>
      </c>
      <c r="J41" s="125" t="s">
        <v>317</v>
      </c>
      <c r="K41" s="126">
        <v>50000</v>
      </c>
      <c r="L41" s="126">
        <v>47818.02</v>
      </c>
      <c r="M41" s="127">
        <v>35180.11</v>
      </c>
      <c r="N41" s="128">
        <f t="shared" si="0"/>
        <v>12637.909999999996</v>
      </c>
      <c r="O41" s="129">
        <v>50000</v>
      </c>
      <c r="P41" s="130">
        <f t="shared" si="1"/>
        <v>2181.9800000000032</v>
      </c>
    </row>
    <row r="42" spans="1:16" x14ac:dyDescent="0.25">
      <c r="A42" s="114" t="s">
        <v>528</v>
      </c>
      <c r="B42" s="115">
        <v>0</v>
      </c>
      <c r="C42" s="115">
        <v>1500</v>
      </c>
      <c r="D42" s="116" t="s">
        <v>41</v>
      </c>
      <c r="E42" s="124" t="s">
        <v>214</v>
      </c>
      <c r="F42" s="125">
        <v>45</v>
      </c>
      <c r="G42" s="125"/>
      <c r="H42" s="125" t="s">
        <v>296</v>
      </c>
      <c r="I42" s="125" t="s">
        <v>202</v>
      </c>
      <c r="J42" s="125" t="s">
        <v>318</v>
      </c>
      <c r="K42" s="126">
        <v>0</v>
      </c>
      <c r="L42" s="126">
        <v>1500</v>
      </c>
      <c r="M42" s="127">
        <v>798.2</v>
      </c>
      <c r="N42" s="128">
        <f t="shared" si="0"/>
        <v>701.8</v>
      </c>
      <c r="O42" s="129">
        <v>0</v>
      </c>
      <c r="P42" s="130">
        <f t="shared" si="1"/>
        <v>-1500</v>
      </c>
    </row>
    <row r="43" spans="1:16" x14ac:dyDescent="0.25">
      <c r="A43" s="114" t="s">
        <v>530</v>
      </c>
      <c r="B43" s="115">
        <v>29573</v>
      </c>
      <c r="C43" s="115">
        <v>19699.259999999998</v>
      </c>
      <c r="D43" s="116" t="s">
        <v>42</v>
      </c>
      <c r="E43" s="124" t="s">
        <v>214</v>
      </c>
      <c r="F43" s="125">
        <v>49</v>
      </c>
      <c r="G43" s="125"/>
      <c r="H43" s="125" t="s">
        <v>296</v>
      </c>
      <c r="I43" s="125" t="s">
        <v>202</v>
      </c>
      <c r="J43" s="125" t="s">
        <v>319</v>
      </c>
      <c r="K43" s="126">
        <v>29573</v>
      </c>
      <c r="L43" s="126">
        <v>19699.259999999998</v>
      </c>
      <c r="M43" s="127">
        <v>16770.490000000002</v>
      </c>
      <c r="N43" s="128">
        <f t="shared" si="0"/>
        <v>2928.7699999999968</v>
      </c>
      <c r="O43" s="129">
        <v>20000</v>
      </c>
      <c r="P43" s="130">
        <f t="shared" si="1"/>
        <v>300.7400000000016</v>
      </c>
    </row>
    <row r="44" spans="1:16" ht="15.75" x14ac:dyDescent="0.25">
      <c r="A44" s="114" t="s">
        <v>532</v>
      </c>
      <c r="B44" s="115">
        <v>10000</v>
      </c>
      <c r="C44" s="115">
        <v>10000</v>
      </c>
      <c r="D44" s="131" t="s">
        <v>43</v>
      </c>
      <c r="E44" s="132" t="s">
        <v>215</v>
      </c>
      <c r="F44" s="125">
        <v>16</v>
      </c>
      <c r="G44" s="125"/>
      <c r="H44" s="125" t="s">
        <v>302</v>
      </c>
      <c r="I44" s="125" t="s">
        <v>202</v>
      </c>
      <c r="J44" s="125" t="s">
        <v>320</v>
      </c>
      <c r="K44" s="126">
        <v>10000</v>
      </c>
      <c r="L44" s="126">
        <v>10000</v>
      </c>
      <c r="M44" s="127">
        <v>0</v>
      </c>
      <c r="N44" s="128">
        <f t="shared" si="0"/>
        <v>10000</v>
      </c>
      <c r="O44" s="129">
        <v>10000</v>
      </c>
      <c r="P44" s="130">
        <f t="shared" si="1"/>
        <v>0</v>
      </c>
    </row>
    <row r="45" spans="1:16" x14ac:dyDescent="0.25">
      <c r="A45" s="114" t="s">
        <v>534</v>
      </c>
      <c r="B45" s="115">
        <v>2000</v>
      </c>
      <c r="C45" s="115">
        <v>2000</v>
      </c>
      <c r="D45" s="116" t="s">
        <v>44</v>
      </c>
      <c r="E45" s="124" t="s">
        <v>215</v>
      </c>
      <c r="F45" s="125">
        <v>4</v>
      </c>
      <c r="G45" s="125"/>
      <c r="H45" s="125" t="s">
        <v>302</v>
      </c>
      <c r="I45" s="125" t="s">
        <v>202</v>
      </c>
      <c r="J45" s="125" t="s">
        <v>317</v>
      </c>
      <c r="K45" s="126">
        <v>2000</v>
      </c>
      <c r="L45" s="126">
        <v>2000</v>
      </c>
      <c r="M45" s="127">
        <v>0</v>
      </c>
      <c r="N45" s="128">
        <f t="shared" si="0"/>
        <v>2000</v>
      </c>
      <c r="O45" s="129">
        <v>2000</v>
      </c>
      <c r="P45" s="130">
        <f t="shared" si="1"/>
        <v>0</v>
      </c>
    </row>
    <row r="46" spans="1:16" x14ac:dyDescent="0.25">
      <c r="A46" s="114" t="s">
        <v>536</v>
      </c>
      <c r="B46" s="115">
        <v>936.36</v>
      </c>
      <c r="C46" s="115">
        <v>936.36</v>
      </c>
      <c r="D46" s="116" t="s">
        <v>45</v>
      </c>
      <c r="E46" s="124" t="s">
        <v>215</v>
      </c>
      <c r="F46" s="125">
        <v>45</v>
      </c>
      <c r="G46" s="125"/>
      <c r="H46" s="125" t="s">
        <v>302</v>
      </c>
      <c r="I46" s="125" t="s">
        <v>202</v>
      </c>
      <c r="J46" s="125" t="s">
        <v>318</v>
      </c>
      <c r="K46" s="126">
        <v>936.36</v>
      </c>
      <c r="L46" s="126">
        <v>936.36</v>
      </c>
      <c r="M46" s="127">
        <v>0</v>
      </c>
      <c r="N46" s="128">
        <f t="shared" si="0"/>
        <v>936.36</v>
      </c>
      <c r="O46" s="129">
        <v>1000</v>
      </c>
      <c r="P46" s="130">
        <f t="shared" si="1"/>
        <v>63.639999999999986</v>
      </c>
    </row>
    <row r="47" spans="1:16" x14ac:dyDescent="0.25">
      <c r="A47" s="114" t="s">
        <v>538</v>
      </c>
      <c r="B47" s="115">
        <v>50000</v>
      </c>
      <c r="C47" s="115">
        <v>50000</v>
      </c>
      <c r="D47" s="116" t="s">
        <v>46</v>
      </c>
      <c r="E47" s="124" t="s">
        <v>216</v>
      </c>
      <c r="F47" s="125">
        <v>16</v>
      </c>
      <c r="G47" s="125"/>
      <c r="H47" s="125" t="s">
        <v>299</v>
      </c>
      <c r="I47" s="125" t="s">
        <v>202</v>
      </c>
      <c r="J47" s="125" t="s">
        <v>321</v>
      </c>
      <c r="K47" s="126">
        <v>50000</v>
      </c>
      <c r="L47" s="126">
        <v>50000</v>
      </c>
      <c r="M47" s="127">
        <v>38159</v>
      </c>
      <c r="N47" s="128">
        <f t="shared" si="0"/>
        <v>11841</v>
      </c>
      <c r="O47" s="129">
        <v>50940.678999999996</v>
      </c>
      <c r="P47" s="130">
        <f t="shared" si="1"/>
        <v>940.67899999999645</v>
      </c>
    </row>
    <row r="48" spans="1:16" x14ac:dyDescent="0.25">
      <c r="A48" s="114" t="s">
        <v>540</v>
      </c>
      <c r="B48" s="115">
        <v>0</v>
      </c>
      <c r="C48" s="115">
        <v>0</v>
      </c>
      <c r="D48" s="116" t="s">
        <v>47</v>
      </c>
      <c r="E48" s="124" t="s">
        <v>216</v>
      </c>
      <c r="F48" s="125">
        <v>2</v>
      </c>
      <c r="G48" s="125"/>
      <c r="H48" s="125" t="s">
        <v>299</v>
      </c>
      <c r="I48" s="125" t="s">
        <v>202</v>
      </c>
      <c r="J48" s="125" t="s">
        <v>316</v>
      </c>
      <c r="K48" s="126">
        <v>0</v>
      </c>
      <c r="L48" s="126">
        <v>0</v>
      </c>
      <c r="M48" s="127">
        <v>0</v>
      </c>
      <c r="N48" s="128">
        <f t="shared" si="0"/>
        <v>0</v>
      </c>
      <c r="O48" s="129">
        <v>0</v>
      </c>
      <c r="P48" s="130">
        <f t="shared" si="1"/>
        <v>0</v>
      </c>
    </row>
    <row r="49" spans="1:16" x14ac:dyDescent="0.25">
      <c r="A49" s="114" t="s">
        <v>542</v>
      </c>
      <c r="B49" s="115">
        <v>9176.33</v>
      </c>
      <c r="C49" s="115">
        <v>11676.33</v>
      </c>
      <c r="D49" s="116" t="s">
        <v>48</v>
      </c>
      <c r="E49" s="124" t="s">
        <v>216</v>
      </c>
      <c r="F49" s="125">
        <v>4</v>
      </c>
      <c r="G49" s="125"/>
      <c r="H49" s="125" t="s">
        <v>299</v>
      </c>
      <c r="I49" s="125" t="s">
        <v>202</v>
      </c>
      <c r="J49" s="125" t="s">
        <v>317</v>
      </c>
      <c r="K49" s="126">
        <v>9176.3279999999995</v>
      </c>
      <c r="L49" s="126">
        <v>11676.33</v>
      </c>
      <c r="M49" s="127">
        <v>10223.92</v>
      </c>
      <c r="N49" s="128">
        <f t="shared" si="0"/>
        <v>1452.4099999999999</v>
      </c>
      <c r="O49" s="129">
        <v>16000</v>
      </c>
      <c r="P49" s="130">
        <f t="shared" si="1"/>
        <v>4323.67</v>
      </c>
    </row>
    <row r="50" spans="1:16" x14ac:dyDescent="0.25">
      <c r="A50" s="114" t="s">
        <v>544</v>
      </c>
      <c r="B50" s="115">
        <v>10383.19</v>
      </c>
      <c r="C50" s="115">
        <v>7386.27</v>
      </c>
      <c r="D50" s="116" t="s">
        <v>49</v>
      </c>
      <c r="E50" s="124" t="s">
        <v>216</v>
      </c>
      <c r="F50" s="125">
        <v>45</v>
      </c>
      <c r="G50" s="125"/>
      <c r="H50" s="125" t="s">
        <v>299</v>
      </c>
      <c r="I50" s="125" t="s">
        <v>202</v>
      </c>
      <c r="J50" s="125" t="s">
        <v>318</v>
      </c>
      <c r="K50" s="126">
        <v>10383.192000000001</v>
      </c>
      <c r="L50" s="126">
        <v>7386.27</v>
      </c>
      <c r="M50" s="127">
        <v>180</v>
      </c>
      <c r="N50" s="128">
        <f t="shared" si="0"/>
        <v>7206.27</v>
      </c>
      <c r="O50" s="129">
        <v>5000</v>
      </c>
      <c r="P50" s="130">
        <f t="shared" si="1"/>
        <v>-2386.2700000000004</v>
      </c>
    </row>
    <row r="51" spans="1:16" x14ac:dyDescent="0.25">
      <c r="A51" s="114" t="s">
        <v>546</v>
      </c>
      <c r="B51" s="115">
        <v>3798</v>
      </c>
      <c r="C51" s="115">
        <v>4294.92</v>
      </c>
      <c r="D51" s="116" t="s">
        <v>50</v>
      </c>
      <c r="E51" s="124" t="s">
        <v>216</v>
      </c>
      <c r="F51" s="125">
        <v>49</v>
      </c>
      <c r="G51" s="125"/>
      <c r="H51" s="125" t="s">
        <v>299</v>
      </c>
      <c r="I51" s="125" t="s">
        <v>202</v>
      </c>
      <c r="J51" s="125" t="s">
        <v>319</v>
      </c>
      <c r="K51" s="126">
        <v>3798</v>
      </c>
      <c r="L51" s="126">
        <v>4294.92</v>
      </c>
      <c r="M51" s="127">
        <v>3435.91</v>
      </c>
      <c r="N51" s="128">
        <f t="shared" si="0"/>
        <v>859.01000000000022</v>
      </c>
      <c r="O51" s="129">
        <v>4420</v>
      </c>
      <c r="P51" s="130">
        <f t="shared" si="1"/>
        <v>125.07999999999993</v>
      </c>
    </row>
    <row r="52" spans="1:16" x14ac:dyDescent="0.25">
      <c r="A52" s="114" t="s">
        <v>548</v>
      </c>
      <c r="B52" s="115">
        <v>991629.61</v>
      </c>
      <c r="C52" s="115">
        <v>991629.61</v>
      </c>
      <c r="D52" s="116" t="s">
        <v>51</v>
      </c>
      <c r="E52" s="124" t="s">
        <v>217</v>
      </c>
      <c r="F52" s="125">
        <v>16</v>
      </c>
      <c r="G52" s="125"/>
      <c r="H52" s="125" t="s">
        <v>295</v>
      </c>
      <c r="I52" s="125" t="s">
        <v>887</v>
      </c>
      <c r="J52" s="125" t="s">
        <v>320</v>
      </c>
      <c r="K52" s="126">
        <v>991629.60641875013</v>
      </c>
      <c r="L52" s="126">
        <v>991629.61</v>
      </c>
      <c r="M52" s="127">
        <v>769700.15</v>
      </c>
      <c r="N52" s="128">
        <f t="shared" si="0"/>
        <v>221929.45999999996</v>
      </c>
      <c r="O52" s="129">
        <v>995285.1100000001</v>
      </c>
      <c r="P52" s="130">
        <f t="shared" si="1"/>
        <v>3655.5000000001164</v>
      </c>
    </row>
    <row r="53" spans="1:16" x14ac:dyDescent="0.25">
      <c r="A53" s="114" t="s">
        <v>550</v>
      </c>
      <c r="B53" s="115">
        <v>20282.7</v>
      </c>
      <c r="C53" s="115">
        <v>45134.51</v>
      </c>
      <c r="D53" s="116" t="s">
        <v>52</v>
      </c>
      <c r="E53" s="124" t="s">
        <v>217</v>
      </c>
      <c r="F53" s="125">
        <v>2</v>
      </c>
      <c r="G53" s="125"/>
      <c r="H53" s="125" t="s">
        <v>295</v>
      </c>
      <c r="I53" s="125" t="s">
        <v>887</v>
      </c>
      <c r="J53" s="125" t="s">
        <v>316</v>
      </c>
      <c r="K53" s="126">
        <v>20282.7</v>
      </c>
      <c r="L53" s="126">
        <v>45134.51</v>
      </c>
      <c r="M53" s="127">
        <v>45134.51</v>
      </c>
      <c r="N53" s="128">
        <f t="shared" si="0"/>
        <v>0</v>
      </c>
      <c r="O53" s="129">
        <v>80000</v>
      </c>
      <c r="P53" s="130">
        <f t="shared" si="1"/>
        <v>34865.49</v>
      </c>
    </row>
    <row r="54" spans="1:16" x14ac:dyDescent="0.25">
      <c r="A54" s="114" t="s">
        <v>552</v>
      </c>
      <c r="B54" s="115">
        <v>474068.82</v>
      </c>
      <c r="C54" s="115">
        <v>474068.82</v>
      </c>
      <c r="D54" s="116" t="s">
        <v>53</v>
      </c>
      <c r="E54" s="124" t="s">
        <v>217</v>
      </c>
      <c r="F54" s="125">
        <v>4</v>
      </c>
      <c r="G54" s="125"/>
      <c r="H54" s="125" t="s">
        <v>295</v>
      </c>
      <c r="I54" s="125" t="s">
        <v>887</v>
      </c>
      <c r="J54" s="125" t="s">
        <v>317</v>
      </c>
      <c r="K54" s="126">
        <v>474068.81920000003</v>
      </c>
      <c r="L54" s="126">
        <v>474068.82</v>
      </c>
      <c r="M54" s="127">
        <v>257040.06</v>
      </c>
      <c r="N54" s="128">
        <f t="shared" si="0"/>
        <v>217028.76</v>
      </c>
      <c r="O54" s="129">
        <v>480000</v>
      </c>
      <c r="P54" s="130">
        <f t="shared" si="1"/>
        <v>5931.179999999993</v>
      </c>
    </row>
    <row r="55" spans="1:16" x14ac:dyDescent="0.25">
      <c r="C55" s="115"/>
      <c r="D55" s="116" t="s">
        <v>54</v>
      </c>
      <c r="E55" s="124" t="s">
        <v>217</v>
      </c>
      <c r="F55" s="125">
        <v>4</v>
      </c>
      <c r="G55" s="125" t="s">
        <v>233</v>
      </c>
      <c r="H55" s="125" t="s">
        <v>295</v>
      </c>
      <c r="I55" s="125" t="s">
        <v>887</v>
      </c>
      <c r="J55" s="125" t="s">
        <v>326</v>
      </c>
      <c r="K55" s="126">
        <v>0</v>
      </c>
      <c r="L55" s="126">
        <v>0</v>
      </c>
      <c r="M55" s="127">
        <v>0</v>
      </c>
      <c r="N55" s="128">
        <f t="shared" si="0"/>
        <v>0</v>
      </c>
      <c r="O55" s="129">
        <v>1500</v>
      </c>
      <c r="P55" s="130">
        <f t="shared" si="1"/>
        <v>1500</v>
      </c>
    </row>
    <row r="56" spans="1:16" x14ac:dyDescent="0.25">
      <c r="A56" s="114" t="s">
        <v>554</v>
      </c>
      <c r="B56" s="115">
        <v>115836.51</v>
      </c>
      <c r="C56" s="115">
        <v>117031.51</v>
      </c>
      <c r="D56" s="116" t="s">
        <v>55</v>
      </c>
      <c r="E56" s="124" t="s">
        <v>217</v>
      </c>
      <c r="F56" s="125">
        <v>45</v>
      </c>
      <c r="G56" s="125"/>
      <c r="H56" s="125" t="s">
        <v>295</v>
      </c>
      <c r="I56" s="125" t="s">
        <v>887</v>
      </c>
      <c r="J56" s="125" t="s">
        <v>318</v>
      </c>
      <c r="K56" s="126">
        <v>115836.512</v>
      </c>
      <c r="L56" s="126">
        <v>117031.51</v>
      </c>
      <c r="M56" s="127">
        <v>65521.94</v>
      </c>
      <c r="N56" s="128">
        <f t="shared" si="0"/>
        <v>51509.569999999992</v>
      </c>
      <c r="O56" s="129">
        <v>125000</v>
      </c>
      <c r="P56" s="130">
        <f t="shared" si="1"/>
        <v>7968.4900000000052</v>
      </c>
    </row>
    <row r="57" spans="1:16" x14ac:dyDescent="0.25">
      <c r="C57" s="115"/>
      <c r="D57" s="116" t="s">
        <v>56</v>
      </c>
      <c r="E57" s="124" t="s">
        <v>217</v>
      </c>
      <c r="F57" s="125">
        <v>49</v>
      </c>
      <c r="G57" s="125"/>
      <c r="H57" s="125" t="s">
        <v>295</v>
      </c>
      <c r="I57" s="125" t="s">
        <v>887</v>
      </c>
      <c r="J57" s="125" t="s">
        <v>319</v>
      </c>
      <c r="K57" s="126">
        <v>0</v>
      </c>
      <c r="L57" s="126">
        <v>0</v>
      </c>
      <c r="M57" s="127">
        <v>0</v>
      </c>
      <c r="N57" s="128">
        <f t="shared" si="0"/>
        <v>0</v>
      </c>
      <c r="O57" s="129">
        <v>0</v>
      </c>
      <c r="P57" s="130">
        <f t="shared" si="1"/>
        <v>0</v>
      </c>
    </row>
    <row r="58" spans="1:16" x14ac:dyDescent="0.25">
      <c r="A58" s="114" t="s">
        <v>556</v>
      </c>
      <c r="B58" s="115">
        <v>268475.09999999998</v>
      </c>
      <c r="C58" s="115">
        <v>268475.09999999998</v>
      </c>
      <c r="D58" s="116" t="s">
        <v>57</v>
      </c>
      <c r="E58" s="124" t="s">
        <v>218</v>
      </c>
      <c r="F58" s="125">
        <v>16</v>
      </c>
      <c r="G58" s="125"/>
      <c r="H58" s="125" t="s">
        <v>293</v>
      </c>
      <c r="I58" s="125" t="s">
        <v>887</v>
      </c>
      <c r="J58" s="125" t="s">
        <v>320</v>
      </c>
      <c r="K58" s="126">
        <v>268475.10253125004</v>
      </c>
      <c r="L58" s="126">
        <v>268475.09999999998</v>
      </c>
      <c r="M58" s="127">
        <v>195097.17</v>
      </c>
      <c r="N58" s="128">
        <f t="shared" si="0"/>
        <v>73377.929999999964</v>
      </c>
      <c r="O58" s="129">
        <v>266971.77</v>
      </c>
      <c r="P58" s="130">
        <f t="shared" si="1"/>
        <v>-1503.3299999999581</v>
      </c>
    </row>
    <row r="59" spans="1:16" x14ac:dyDescent="0.25">
      <c r="A59" s="114" t="s">
        <v>558</v>
      </c>
      <c r="B59" s="115">
        <v>94158.24</v>
      </c>
      <c r="C59" s="115">
        <v>68515.42</v>
      </c>
      <c r="D59" s="116" t="s">
        <v>58</v>
      </c>
      <c r="E59" s="124" t="s">
        <v>218</v>
      </c>
      <c r="F59" s="125">
        <v>2</v>
      </c>
      <c r="G59" s="125"/>
      <c r="H59" s="125" t="s">
        <v>293</v>
      </c>
      <c r="I59" s="125" t="s">
        <v>887</v>
      </c>
      <c r="J59" s="125" t="s">
        <v>316</v>
      </c>
      <c r="K59" s="126">
        <v>94158.24</v>
      </c>
      <c r="L59" s="126">
        <v>68515.42</v>
      </c>
      <c r="M59" s="127">
        <v>20175.48</v>
      </c>
      <c r="N59" s="128">
        <f t="shared" si="0"/>
        <v>48339.94</v>
      </c>
      <c r="O59" s="129">
        <v>10000</v>
      </c>
      <c r="P59" s="130">
        <f t="shared" si="1"/>
        <v>-58515.42</v>
      </c>
    </row>
    <row r="60" spans="1:16" x14ac:dyDescent="0.25">
      <c r="A60" s="114" t="s">
        <v>560</v>
      </c>
      <c r="B60" s="115">
        <v>250057.02</v>
      </c>
      <c r="C60" s="115">
        <v>221057.02</v>
      </c>
      <c r="D60" s="116" t="s">
        <v>59</v>
      </c>
      <c r="E60" s="124" t="s">
        <v>218</v>
      </c>
      <c r="F60" s="125">
        <v>4</v>
      </c>
      <c r="G60" s="125"/>
      <c r="H60" s="125" t="s">
        <v>293</v>
      </c>
      <c r="I60" s="125" t="s">
        <v>887</v>
      </c>
      <c r="J60" s="125" t="s">
        <v>317</v>
      </c>
      <c r="K60" s="126">
        <v>250057.01880000002</v>
      </c>
      <c r="L60" s="126">
        <v>221057.02</v>
      </c>
      <c r="M60" s="127">
        <v>82462.37</v>
      </c>
      <c r="N60" s="128">
        <f t="shared" si="0"/>
        <v>138594.65</v>
      </c>
      <c r="O60" s="129">
        <v>225000</v>
      </c>
      <c r="P60" s="130">
        <f t="shared" si="1"/>
        <v>3942.9800000000105</v>
      </c>
    </row>
    <row r="61" spans="1:16" x14ac:dyDescent="0.25">
      <c r="A61" s="114" t="s">
        <v>562</v>
      </c>
      <c r="B61" s="115">
        <v>113325.06</v>
      </c>
      <c r="C61" s="115">
        <v>142715.31</v>
      </c>
      <c r="D61" s="116" t="s">
        <v>60</v>
      </c>
      <c r="E61" s="124" t="s">
        <v>218</v>
      </c>
      <c r="F61" s="125">
        <v>45</v>
      </c>
      <c r="G61" s="125"/>
      <c r="H61" s="125" t="s">
        <v>293</v>
      </c>
      <c r="I61" s="125" t="s">
        <v>887</v>
      </c>
      <c r="J61" s="125" t="s">
        <v>318</v>
      </c>
      <c r="K61" s="126">
        <v>113325.06</v>
      </c>
      <c r="L61" s="126">
        <v>142715.31</v>
      </c>
      <c r="M61" s="127">
        <v>115499.02</v>
      </c>
      <c r="N61" s="128">
        <f t="shared" si="0"/>
        <v>27216.289999999994</v>
      </c>
      <c r="O61" s="129">
        <v>140000</v>
      </c>
      <c r="P61" s="130">
        <f t="shared" si="1"/>
        <v>-2715.3099999999977</v>
      </c>
    </row>
    <row r="62" spans="1:16" x14ac:dyDescent="0.25">
      <c r="A62" s="114" t="s">
        <v>564</v>
      </c>
      <c r="B62" s="115">
        <v>16719.8</v>
      </c>
      <c r="C62" s="115">
        <v>16719.8</v>
      </c>
      <c r="D62" s="116" t="s">
        <v>61</v>
      </c>
      <c r="E62" s="124" t="s">
        <v>219</v>
      </c>
      <c r="F62" s="125">
        <v>16</v>
      </c>
      <c r="G62" s="125"/>
      <c r="H62" s="125" t="s">
        <v>276</v>
      </c>
      <c r="I62" s="125" t="s">
        <v>202</v>
      </c>
      <c r="J62" s="125" t="s">
        <v>320</v>
      </c>
      <c r="K62" s="126">
        <v>16719.8</v>
      </c>
      <c r="L62" s="126">
        <v>16719.8</v>
      </c>
      <c r="M62" s="127">
        <v>13221.22</v>
      </c>
      <c r="N62" s="128">
        <f t="shared" si="0"/>
        <v>3498.58</v>
      </c>
      <c r="O62" s="129">
        <v>20025</v>
      </c>
      <c r="P62" s="130">
        <f t="shared" si="1"/>
        <v>3305.2000000000007</v>
      </c>
    </row>
    <row r="63" spans="1:16" x14ac:dyDescent="0.25">
      <c r="A63" s="114" t="s">
        <v>566</v>
      </c>
      <c r="B63" s="115">
        <v>1040.4000000000001</v>
      </c>
      <c r="C63" s="115">
        <v>1040.4000000000001</v>
      </c>
      <c r="D63" s="116" t="s">
        <v>62</v>
      </c>
      <c r="E63" s="124" t="s">
        <v>219</v>
      </c>
      <c r="F63" s="125">
        <v>2</v>
      </c>
      <c r="G63" s="125"/>
      <c r="H63" s="125" t="s">
        <v>276</v>
      </c>
      <c r="I63" s="125" t="s">
        <v>202</v>
      </c>
      <c r="J63" s="125" t="s">
        <v>316</v>
      </c>
      <c r="K63" s="126">
        <v>1040.4000000000001</v>
      </c>
      <c r="L63" s="126">
        <v>1040.4000000000001</v>
      </c>
      <c r="M63" s="127">
        <v>0</v>
      </c>
      <c r="N63" s="128">
        <f t="shared" si="0"/>
        <v>1040.4000000000001</v>
      </c>
      <c r="O63" s="129">
        <v>0</v>
      </c>
      <c r="P63" s="130">
        <f t="shared" si="1"/>
        <v>-1040.4000000000001</v>
      </c>
    </row>
    <row r="64" spans="1:16" x14ac:dyDescent="0.25">
      <c r="A64" s="114" t="s">
        <v>568</v>
      </c>
      <c r="B64" s="115">
        <v>42136.2</v>
      </c>
      <c r="C64" s="115">
        <v>41528.49</v>
      </c>
      <c r="D64" s="116" t="s">
        <v>63</v>
      </c>
      <c r="E64" s="124" t="s">
        <v>219</v>
      </c>
      <c r="F64" s="125">
        <v>4</v>
      </c>
      <c r="G64" s="125"/>
      <c r="H64" s="125" t="s">
        <v>276</v>
      </c>
      <c r="I64" s="125" t="s">
        <v>202</v>
      </c>
      <c r="J64" s="125" t="s">
        <v>317</v>
      </c>
      <c r="K64" s="126">
        <v>42136.200000000004</v>
      </c>
      <c r="L64" s="126">
        <v>41528.49</v>
      </c>
      <c r="M64" s="127">
        <v>11991.22</v>
      </c>
      <c r="N64" s="128">
        <f t="shared" si="0"/>
        <v>29537.269999999997</v>
      </c>
      <c r="O64" s="129">
        <v>20000</v>
      </c>
      <c r="P64" s="130">
        <f t="shared" si="1"/>
        <v>-21528.489999999998</v>
      </c>
    </row>
    <row r="65" spans="1:16" x14ac:dyDescent="0.25">
      <c r="A65" s="114" t="s">
        <v>570</v>
      </c>
      <c r="B65" s="115">
        <v>93.64</v>
      </c>
      <c r="C65" s="115">
        <v>701.35</v>
      </c>
      <c r="D65" s="116" t="s">
        <v>64</v>
      </c>
      <c r="E65" s="124" t="s">
        <v>219</v>
      </c>
      <c r="F65" s="125">
        <v>45</v>
      </c>
      <c r="G65" s="125"/>
      <c r="H65" s="125" t="s">
        <v>276</v>
      </c>
      <c r="I65" s="125" t="s">
        <v>202</v>
      </c>
      <c r="J65" s="125" t="s">
        <v>318</v>
      </c>
      <c r="K65" s="126">
        <v>93.635999999999996</v>
      </c>
      <c r="L65" s="126">
        <v>701.35</v>
      </c>
      <c r="M65" s="127">
        <v>701.35</v>
      </c>
      <c r="N65" s="128">
        <f t="shared" si="0"/>
        <v>0</v>
      </c>
      <c r="O65" s="129">
        <v>20000</v>
      </c>
      <c r="P65" s="130">
        <f t="shared" si="1"/>
        <v>19298.650000000001</v>
      </c>
    </row>
    <row r="66" spans="1:16" x14ac:dyDescent="0.25">
      <c r="A66" s="114" t="s">
        <v>572</v>
      </c>
      <c r="B66" s="115">
        <v>64437</v>
      </c>
      <c r="C66" s="115">
        <v>66599.399999999994</v>
      </c>
      <c r="D66" s="116" t="s">
        <v>65</v>
      </c>
      <c r="E66" s="124" t="s">
        <v>219</v>
      </c>
      <c r="F66" s="125">
        <v>49</v>
      </c>
      <c r="G66" s="125"/>
      <c r="H66" s="125" t="s">
        <v>276</v>
      </c>
      <c r="I66" s="125" t="s">
        <v>202</v>
      </c>
      <c r="J66" s="125" t="s">
        <v>319</v>
      </c>
      <c r="K66" s="126">
        <v>64437</v>
      </c>
      <c r="L66" s="126">
        <v>66599.399999999994</v>
      </c>
      <c r="M66" s="127">
        <v>46619.6</v>
      </c>
      <c r="N66" s="128">
        <f t="shared" ref="N66:N129" si="2">L66-M66</f>
        <v>19979.799999999996</v>
      </c>
      <c r="O66" s="129">
        <v>67932</v>
      </c>
      <c r="P66" s="130">
        <f t="shared" si="1"/>
        <v>1332.6000000000058</v>
      </c>
    </row>
    <row r="67" spans="1:16" x14ac:dyDescent="0.25">
      <c r="A67" s="114" t="s">
        <v>574</v>
      </c>
      <c r="B67" s="115">
        <v>0</v>
      </c>
      <c r="C67" s="115">
        <v>0</v>
      </c>
      <c r="D67" s="116" t="s">
        <v>66</v>
      </c>
      <c r="E67" s="124" t="s">
        <v>220</v>
      </c>
      <c r="F67" s="125">
        <v>4</v>
      </c>
      <c r="G67" s="125"/>
      <c r="H67" s="125" t="s">
        <v>275</v>
      </c>
      <c r="I67" s="125" t="s">
        <v>202</v>
      </c>
      <c r="J67" s="125" t="s">
        <v>317</v>
      </c>
      <c r="K67" s="126">
        <v>0</v>
      </c>
      <c r="L67" s="126">
        <v>0</v>
      </c>
      <c r="M67" s="127">
        <v>0</v>
      </c>
      <c r="N67" s="128">
        <f t="shared" si="2"/>
        <v>0</v>
      </c>
      <c r="O67" s="129">
        <v>0</v>
      </c>
      <c r="P67" s="130">
        <f t="shared" ref="P67:P130" si="3">O67-L67</f>
        <v>0</v>
      </c>
    </row>
    <row r="68" spans="1:16" x14ac:dyDescent="0.25">
      <c r="A68" s="114" t="s">
        <v>576</v>
      </c>
      <c r="B68" s="115">
        <v>356541</v>
      </c>
      <c r="C68" s="115">
        <v>380335.06</v>
      </c>
      <c r="D68" s="116" t="s">
        <v>67</v>
      </c>
      <c r="E68" s="124" t="s">
        <v>220</v>
      </c>
      <c r="F68" s="125">
        <v>49</v>
      </c>
      <c r="G68" s="125"/>
      <c r="H68" s="125" t="s">
        <v>275</v>
      </c>
      <c r="I68" s="125" t="s">
        <v>202</v>
      </c>
      <c r="J68" s="125" t="s">
        <v>319</v>
      </c>
      <c r="K68" s="126">
        <v>356541</v>
      </c>
      <c r="L68" s="126">
        <v>380335.06</v>
      </c>
      <c r="M68" s="127">
        <v>315838.86</v>
      </c>
      <c r="N68" s="128">
        <f t="shared" si="2"/>
        <v>64496.200000000012</v>
      </c>
      <c r="O68" s="129">
        <v>392000</v>
      </c>
      <c r="P68" s="130">
        <f t="shared" si="3"/>
        <v>11664.940000000002</v>
      </c>
    </row>
    <row r="69" spans="1:16" x14ac:dyDescent="0.25">
      <c r="A69" s="114" t="s">
        <v>578</v>
      </c>
      <c r="B69" s="115">
        <v>120000</v>
      </c>
      <c r="C69" s="115">
        <v>120000</v>
      </c>
      <c r="D69" s="116" t="s">
        <v>68</v>
      </c>
      <c r="E69" s="124" t="s">
        <v>221</v>
      </c>
      <c r="F69" s="125">
        <v>4</v>
      </c>
      <c r="G69" s="125"/>
      <c r="H69" s="125" t="s">
        <v>306</v>
      </c>
      <c r="I69" s="125" t="s">
        <v>202</v>
      </c>
      <c r="J69" s="125" t="s">
        <v>327</v>
      </c>
      <c r="K69" s="126">
        <v>120000</v>
      </c>
      <c r="L69" s="126">
        <v>120000</v>
      </c>
      <c r="M69" s="127">
        <v>119907.12</v>
      </c>
      <c r="N69" s="128">
        <f t="shared" si="2"/>
        <v>92.880000000004657</v>
      </c>
      <c r="O69" s="129">
        <v>125000</v>
      </c>
      <c r="P69" s="130">
        <f t="shared" si="3"/>
        <v>5000</v>
      </c>
    </row>
    <row r="70" spans="1:16" x14ac:dyDescent="0.25">
      <c r="A70" s="114" t="s">
        <v>580</v>
      </c>
      <c r="B70" s="115">
        <v>13005</v>
      </c>
      <c r="C70" s="115">
        <v>7011.61</v>
      </c>
      <c r="D70" s="116" t="s">
        <v>69</v>
      </c>
      <c r="E70" s="124" t="s">
        <v>222</v>
      </c>
      <c r="F70" s="125">
        <v>4</v>
      </c>
      <c r="G70" s="125"/>
      <c r="H70" s="125" t="s">
        <v>306</v>
      </c>
      <c r="I70" s="125" t="s">
        <v>202</v>
      </c>
      <c r="J70" s="125" t="s">
        <v>328</v>
      </c>
      <c r="K70" s="126">
        <v>13005</v>
      </c>
      <c r="L70" s="126">
        <v>7011.61</v>
      </c>
      <c r="M70" s="127">
        <v>0</v>
      </c>
      <c r="N70" s="128">
        <f t="shared" si="2"/>
        <v>7011.61</v>
      </c>
      <c r="O70" s="129">
        <v>8000</v>
      </c>
      <c r="P70" s="130">
        <f t="shared" si="3"/>
        <v>988.39000000000033</v>
      </c>
    </row>
    <row r="71" spans="1:16" x14ac:dyDescent="0.25">
      <c r="A71" s="114" t="s">
        <v>582</v>
      </c>
      <c r="B71" s="115">
        <v>0</v>
      </c>
      <c r="C71" s="115">
        <v>0</v>
      </c>
      <c r="D71" s="116" t="s">
        <v>70</v>
      </c>
      <c r="E71" s="124" t="s">
        <v>223</v>
      </c>
      <c r="F71" s="125">
        <v>4</v>
      </c>
      <c r="G71" s="125"/>
      <c r="H71" s="125" t="s">
        <v>306</v>
      </c>
      <c r="I71" s="125" t="s">
        <v>202</v>
      </c>
      <c r="J71" s="125" t="s">
        <v>329</v>
      </c>
      <c r="K71" s="126">
        <v>0</v>
      </c>
      <c r="L71" s="126">
        <v>0</v>
      </c>
      <c r="M71" s="127">
        <v>0</v>
      </c>
      <c r="N71" s="128">
        <f t="shared" si="2"/>
        <v>0</v>
      </c>
      <c r="O71" s="129">
        <v>0</v>
      </c>
      <c r="P71" s="130">
        <f t="shared" si="3"/>
        <v>0</v>
      </c>
    </row>
    <row r="72" spans="1:16" x14ac:dyDescent="0.25">
      <c r="A72" s="114" t="s">
        <v>584</v>
      </c>
      <c r="B72" s="115">
        <v>12063.44</v>
      </c>
      <c r="C72" s="115">
        <v>15906.83</v>
      </c>
      <c r="D72" s="116" t="s">
        <v>71</v>
      </c>
      <c r="E72" s="124" t="s">
        <v>224</v>
      </c>
      <c r="F72" s="125">
        <v>4</v>
      </c>
      <c r="G72" s="125"/>
      <c r="H72" s="125" t="s">
        <v>306</v>
      </c>
      <c r="I72" s="125" t="s">
        <v>202</v>
      </c>
      <c r="J72" s="125" t="s">
        <v>330</v>
      </c>
      <c r="K72" s="126">
        <v>12063.438</v>
      </c>
      <c r="L72" s="126">
        <v>15906.83</v>
      </c>
      <c r="M72" s="127">
        <v>15906.83</v>
      </c>
      <c r="N72" s="128">
        <f t="shared" si="2"/>
        <v>0</v>
      </c>
      <c r="O72" s="129">
        <v>10000</v>
      </c>
      <c r="P72" s="130">
        <f t="shared" si="3"/>
        <v>-5906.83</v>
      </c>
    </row>
    <row r="73" spans="1:16" x14ac:dyDescent="0.25">
      <c r="A73" s="114" t="s">
        <v>586</v>
      </c>
      <c r="B73" s="115">
        <v>239838</v>
      </c>
      <c r="C73" s="115">
        <v>241988</v>
      </c>
      <c r="D73" s="116" t="s">
        <v>72</v>
      </c>
      <c r="E73" s="124" t="s">
        <v>225</v>
      </c>
      <c r="F73" s="125">
        <v>49</v>
      </c>
      <c r="G73" s="125"/>
      <c r="H73" s="125" t="s">
        <v>306</v>
      </c>
      <c r="I73" s="125" t="s">
        <v>202</v>
      </c>
      <c r="J73" s="125" t="s">
        <v>331</v>
      </c>
      <c r="K73" s="126">
        <v>239838</v>
      </c>
      <c r="L73" s="126">
        <v>241988</v>
      </c>
      <c r="M73" s="127">
        <v>236782.43</v>
      </c>
      <c r="N73" s="128">
        <f t="shared" si="2"/>
        <v>5205.570000000007</v>
      </c>
      <c r="O73" s="129">
        <v>239100</v>
      </c>
      <c r="P73" s="130">
        <f t="shared" si="3"/>
        <v>-2888</v>
      </c>
    </row>
    <row r="74" spans="1:16" x14ac:dyDescent="0.25">
      <c r="A74" s="114" t="s">
        <v>590</v>
      </c>
      <c r="B74" s="115">
        <v>269995.25</v>
      </c>
      <c r="C74" s="115">
        <v>285426.71000000002</v>
      </c>
      <c r="D74" s="116" t="s">
        <v>73</v>
      </c>
      <c r="E74" s="124" t="s">
        <v>226</v>
      </c>
      <c r="F74" s="125">
        <v>15</v>
      </c>
      <c r="G74" s="125"/>
      <c r="H74" s="125" t="s">
        <v>280</v>
      </c>
      <c r="I74" s="125" t="s">
        <v>202</v>
      </c>
      <c r="J74" s="125" t="s">
        <v>321</v>
      </c>
      <c r="K74" s="126">
        <v>269995.25</v>
      </c>
      <c r="L74" s="126">
        <v>285426.71000000002</v>
      </c>
      <c r="M74" s="127">
        <v>237605.36</v>
      </c>
      <c r="N74" s="128">
        <f t="shared" si="2"/>
        <v>47821.350000000035</v>
      </c>
      <c r="O74" s="129">
        <v>291021.14599999995</v>
      </c>
      <c r="P74" s="130">
        <f t="shared" si="3"/>
        <v>5594.4359999999288</v>
      </c>
    </row>
    <row r="75" spans="1:16" x14ac:dyDescent="0.25">
      <c r="A75" s="114" t="s">
        <v>592</v>
      </c>
      <c r="B75" s="115">
        <v>34534.28</v>
      </c>
      <c r="C75" s="115">
        <v>37666</v>
      </c>
      <c r="D75" s="116" t="s">
        <v>74</v>
      </c>
      <c r="E75" s="124" t="s">
        <v>226</v>
      </c>
      <c r="F75" s="125">
        <v>16</v>
      </c>
      <c r="G75" s="125"/>
      <c r="H75" s="125" t="s">
        <v>280</v>
      </c>
      <c r="I75" s="125" t="s">
        <v>202</v>
      </c>
      <c r="J75" s="125" t="s">
        <v>320</v>
      </c>
      <c r="K75" s="126">
        <v>34534.275000000001</v>
      </c>
      <c r="L75" s="126">
        <v>37666</v>
      </c>
      <c r="M75" s="127">
        <v>29818.98</v>
      </c>
      <c r="N75" s="128">
        <f t="shared" si="2"/>
        <v>7847.02</v>
      </c>
      <c r="O75" s="129">
        <v>38795.980000000003</v>
      </c>
      <c r="P75" s="130">
        <f t="shared" si="3"/>
        <v>1129.9800000000032</v>
      </c>
    </row>
    <row r="76" spans="1:16" x14ac:dyDescent="0.25">
      <c r="A76" s="114" t="s">
        <v>594</v>
      </c>
      <c r="B76" s="115">
        <v>0</v>
      </c>
      <c r="C76" s="115">
        <v>0</v>
      </c>
      <c r="D76" s="116" t="s">
        <v>75</v>
      </c>
      <c r="E76" s="124" t="s">
        <v>226</v>
      </c>
      <c r="F76" s="125">
        <v>2</v>
      </c>
      <c r="G76" s="125"/>
      <c r="H76" s="125" t="s">
        <v>280</v>
      </c>
      <c r="I76" s="125" t="s">
        <v>202</v>
      </c>
      <c r="J76" s="125" t="s">
        <v>316</v>
      </c>
      <c r="K76" s="126">
        <v>0</v>
      </c>
      <c r="L76" s="126">
        <v>0</v>
      </c>
      <c r="M76" s="127">
        <v>0</v>
      </c>
      <c r="N76" s="128">
        <f t="shared" si="2"/>
        <v>0</v>
      </c>
      <c r="O76" s="129">
        <v>0</v>
      </c>
      <c r="P76" s="130">
        <f t="shared" si="3"/>
        <v>0</v>
      </c>
    </row>
    <row r="77" spans="1:16" x14ac:dyDescent="0.25">
      <c r="A77" s="114" t="s">
        <v>596</v>
      </c>
      <c r="B77" s="115">
        <v>23373.3</v>
      </c>
      <c r="C77" s="115">
        <v>9310.1200000000008</v>
      </c>
      <c r="D77" s="116" t="s">
        <v>76</v>
      </c>
      <c r="E77" s="124" t="s">
        <v>226</v>
      </c>
      <c r="F77" s="125">
        <v>4</v>
      </c>
      <c r="G77" s="125"/>
      <c r="H77" s="125" t="s">
        <v>280</v>
      </c>
      <c r="I77" s="125" t="s">
        <v>202</v>
      </c>
      <c r="J77" s="125" t="s">
        <v>317</v>
      </c>
      <c r="K77" s="126">
        <v>23373.3</v>
      </c>
      <c r="L77" s="126">
        <v>9310.1200000000008</v>
      </c>
      <c r="M77" s="127">
        <v>0</v>
      </c>
      <c r="N77" s="128">
        <f t="shared" si="2"/>
        <v>9310.1200000000008</v>
      </c>
      <c r="O77" s="129">
        <v>22500</v>
      </c>
      <c r="P77" s="130">
        <f t="shared" si="3"/>
        <v>13189.88</v>
      </c>
    </row>
    <row r="78" spans="1:16" x14ac:dyDescent="0.25">
      <c r="A78" s="114" t="s">
        <v>598</v>
      </c>
      <c r="B78" s="115">
        <v>561</v>
      </c>
      <c r="C78" s="115">
        <v>561</v>
      </c>
      <c r="D78" s="116" t="s">
        <v>77</v>
      </c>
      <c r="E78" s="124" t="s">
        <v>226</v>
      </c>
      <c r="F78" s="125">
        <v>45</v>
      </c>
      <c r="G78" s="125"/>
      <c r="H78" s="125" t="s">
        <v>280</v>
      </c>
      <c r="I78" s="125" t="s">
        <v>202</v>
      </c>
      <c r="J78" s="125" t="s">
        <v>318</v>
      </c>
      <c r="K78" s="126">
        <v>561</v>
      </c>
      <c r="L78" s="126">
        <v>561</v>
      </c>
      <c r="M78" s="127">
        <v>24.4</v>
      </c>
      <c r="N78" s="128">
        <f t="shared" si="2"/>
        <v>536.6</v>
      </c>
      <c r="O78" s="129">
        <v>500</v>
      </c>
      <c r="P78" s="130">
        <f t="shared" si="3"/>
        <v>-61</v>
      </c>
    </row>
    <row r="79" spans="1:16" x14ac:dyDescent="0.25">
      <c r="A79" s="114" t="s">
        <v>600</v>
      </c>
      <c r="B79" s="115">
        <v>936</v>
      </c>
      <c r="C79" s="115">
        <v>15.74</v>
      </c>
      <c r="D79" s="116" t="s">
        <v>78</v>
      </c>
      <c r="E79" s="124" t="s">
        <v>226</v>
      </c>
      <c r="F79" s="125">
        <v>49</v>
      </c>
      <c r="G79" s="125"/>
      <c r="H79" s="125" t="s">
        <v>280</v>
      </c>
      <c r="I79" s="125" t="s">
        <v>202</v>
      </c>
      <c r="J79" s="125" t="s">
        <v>319</v>
      </c>
      <c r="K79" s="126">
        <v>936</v>
      </c>
      <c r="L79" s="126">
        <v>15.74</v>
      </c>
      <c r="M79" s="127">
        <v>0</v>
      </c>
      <c r="N79" s="128">
        <f t="shared" si="2"/>
        <v>15.74</v>
      </c>
      <c r="O79" s="129">
        <v>3116</v>
      </c>
      <c r="P79" s="130">
        <f t="shared" si="3"/>
        <v>3100.26</v>
      </c>
    </row>
    <row r="80" spans="1:16" x14ac:dyDescent="0.25">
      <c r="A80" s="114" t="s">
        <v>602</v>
      </c>
      <c r="B80" s="115">
        <v>497337.18</v>
      </c>
      <c r="C80" s="115">
        <v>497337.18</v>
      </c>
      <c r="D80" s="116" t="s">
        <v>79</v>
      </c>
      <c r="E80" s="124" t="s">
        <v>227</v>
      </c>
      <c r="F80" s="125">
        <v>15</v>
      </c>
      <c r="G80" s="125"/>
      <c r="H80" s="125" t="s">
        <v>308</v>
      </c>
      <c r="I80" s="125" t="s">
        <v>202</v>
      </c>
      <c r="J80" s="125" t="s">
        <v>321</v>
      </c>
      <c r="K80" s="126">
        <v>497337.17499999993</v>
      </c>
      <c r="L80" s="126">
        <v>497337.18</v>
      </c>
      <c r="M80" s="127">
        <v>392148.45</v>
      </c>
      <c r="N80" s="128">
        <f t="shared" si="2"/>
        <v>105188.72999999998</v>
      </c>
      <c r="O80" s="129">
        <v>506907.57828999998</v>
      </c>
      <c r="P80" s="130">
        <f t="shared" si="3"/>
        <v>9570.3982899999828</v>
      </c>
    </row>
    <row r="81" spans="1:16" x14ac:dyDescent="0.25">
      <c r="A81" s="114" t="s">
        <v>604</v>
      </c>
      <c r="B81" s="115">
        <v>193561.5</v>
      </c>
      <c r="C81" s="115">
        <v>193561.5</v>
      </c>
      <c r="D81" s="116" t="s">
        <v>80</v>
      </c>
      <c r="E81" s="124" t="s">
        <v>227</v>
      </c>
      <c r="F81" s="125">
        <v>16</v>
      </c>
      <c r="G81" s="125"/>
      <c r="H81" s="125" t="s">
        <v>308</v>
      </c>
      <c r="I81" s="125" t="s">
        <v>202</v>
      </c>
      <c r="J81" s="125" t="s">
        <v>320</v>
      </c>
      <c r="K81" s="126">
        <v>193561.49805000002</v>
      </c>
      <c r="L81" s="126">
        <v>193561.5</v>
      </c>
      <c r="M81" s="127">
        <v>126448.5</v>
      </c>
      <c r="N81" s="128">
        <f t="shared" si="2"/>
        <v>67113</v>
      </c>
      <c r="O81" s="129">
        <v>220537.62000000002</v>
      </c>
      <c r="P81" s="130">
        <f t="shared" si="3"/>
        <v>26976.120000000024</v>
      </c>
    </row>
    <row r="82" spans="1:16" x14ac:dyDescent="0.25">
      <c r="A82" s="114" t="s">
        <v>606</v>
      </c>
      <c r="B82" s="115">
        <v>1040.4000000000001</v>
      </c>
      <c r="C82" s="115">
        <v>1040.4000000000001</v>
      </c>
      <c r="D82" s="116" t="s">
        <v>81</v>
      </c>
      <c r="E82" s="124" t="s">
        <v>227</v>
      </c>
      <c r="F82" s="125">
        <v>2</v>
      </c>
      <c r="G82" s="125"/>
      <c r="H82" s="125" t="s">
        <v>308</v>
      </c>
      <c r="I82" s="125" t="s">
        <v>202</v>
      </c>
      <c r="J82" s="125" t="s">
        <v>316</v>
      </c>
      <c r="K82" s="126">
        <v>1040.4000000000001</v>
      </c>
      <c r="L82" s="126">
        <v>1040.4000000000001</v>
      </c>
      <c r="M82" s="127">
        <v>439.95</v>
      </c>
      <c r="N82" s="128">
        <f t="shared" si="2"/>
        <v>600.45000000000005</v>
      </c>
      <c r="O82" s="129">
        <v>0</v>
      </c>
      <c r="P82" s="130">
        <f t="shared" si="3"/>
        <v>-1040.4000000000001</v>
      </c>
    </row>
    <row r="83" spans="1:16" x14ac:dyDescent="0.25">
      <c r="C83" s="115"/>
      <c r="D83" s="116" t="s">
        <v>390</v>
      </c>
      <c r="E83" s="124" t="s">
        <v>227</v>
      </c>
      <c r="F83" s="125">
        <v>4</v>
      </c>
      <c r="G83" s="125" t="s">
        <v>391</v>
      </c>
      <c r="H83" s="125" t="s">
        <v>308</v>
      </c>
      <c r="I83" s="125" t="s">
        <v>202</v>
      </c>
      <c r="J83" s="125" t="s">
        <v>333</v>
      </c>
      <c r="K83" s="126">
        <v>0</v>
      </c>
      <c r="L83" s="126">
        <v>0</v>
      </c>
      <c r="M83" s="127">
        <v>0</v>
      </c>
      <c r="N83" s="128">
        <f t="shared" si="2"/>
        <v>0</v>
      </c>
      <c r="O83" s="129">
        <v>7750</v>
      </c>
      <c r="P83" s="130">
        <f t="shared" si="3"/>
        <v>7750</v>
      </c>
    </row>
    <row r="84" spans="1:16" x14ac:dyDescent="0.25">
      <c r="A84" s="114" t="s">
        <v>608</v>
      </c>
      <c r="B84" s="115">
        <v>11945.06</v>
      </c>
      <c r="C84" s="115">
        <v>4967.3100000000004</v>
      </c>
      <c r="D84" s="116" t="s">
        <v>82</v>
      </c>
      <c r="E84" s="124" t="s">
        <v>227</v>
      </c>
      <c r="F84" s="125">
        <v>4</v>
      </c>
      <c r="G84" s="125"/>
      <c r="H84" s="125" t="s">
        <v>308</v>
      </c>
      <c r="I84" s="125" t="s">
        <v>202</v>
      </c>
      <c r="J84" s="125" t="s">
        <v>317</v>
      </c>
      <c r="K84" s="126">
        <v>11945.0568</v>
      </c>
      <c r="L84" s="126">
        <v>4967.3100000000004</v>
      </c>
      <c r="M84" s="127">
        <v>0</v>
      </c>
      <c r="N84" s="128">
        <f t="shared" si="2"/>
        <v>4967.3100000000004</v>
      </c>
      <c r="O84" s="129">
        <v>4000</v>
      </c>
      <c r="P84" s="130">
        <f t="shared" si="3"/>
        <v>-967.3100000000004</v>
      </c>
    </row>
    <row r="85" spans="1:16" x14ac:dyDescent="0.25">
      <c r="A85" s="114" t="s">
        <v>610</v>
      </c>
      <c r="B85" s="115">
        <v>0</v>
      </c>
      <c r="C85" s="115">
        <v>6977.75</v>
      </c>
      <c r="D85" s="116" t="s">
        <v>83</v>
      </c>
      <c r="E85" s="124" t="s">
        <v>227</v>
      </c>
      <c r="F85" s="125">
        <v>400</v>
      </c>
      <c r="G85" s="125" t="s">
        <v>228</v>
      </c>
      <c r="H85" s="125" t="s">
        <v>308</v>
      </c>
      <c r="I85" s="125" t="s">
        <v>202</v>
      </c>
      <c r="J85" s="125" t="s">
        <v>332</v>
      </c>
      <c r="K85" s="126">
        <v>0</v>
      </c>
      <c r="L85" s="126">
        <v>6977.75</v>
      </c>
      <c r="M85" s="127">
        <v>5515.25</v>
      </c>
      <c r="N85" s="128">
        <f t="shared" si="2"/>
        <v>1462.5</v>
      </c>
      <c r="O85" s="129">
        <v>7164</v>
      </c>
      <c r="P85" s="130">
        <f t="shared" si="3"/>
        <v>186.25</v>
      </c>
    </row>
    <row r="86" spans="1:16" x14ac:dyDescent="0.25">
      <c r="A86" s="114" t="s">
        <v>612</v>
      </c>
      <c r="B86" s="115">
        <v>3396.6</v>
      </c>
      <c r="C86" s="115">
        <v>3396.6</v>
      </c>
      <c r="D86" s="116" t="s">
        <v>84</v>
      </c>
      <c r="E86" s="124" t="s">
        <v>227</v>
      </c>
      <c r="F86" s="125">
        <v>45</v>
      </c>
      <c r="G86" s="125"/>
      <c r="H86" s="125" t="s">
        <v>308</v>
      </c>
      <c r="I86" s="125" t="s">
        <v>202</v>
      </c>
      <c r="J86" s="125" t="s">
        <v>318</v>
      </c>
      <c r="K86" s="126">
        <v>3396.6</v>
      </c>
      <c r="L86" s="126">
        <v>3396.6</v>
      </c>
      <c r="M86" s="127">
        <v>0</v>
      </c>
      <c r="N86" s="128">
        <f t="shared" si="2"/>
        <v>3396.6</v>
      </c>
      <c r="O86" s="129">
        <v>3000</v>
      </c>
      <c r="P86" s="130">
        <f t="shared" si="3"/>
        <v>-396.59999999999991</v>
      </c>
    </row>
    <row r="87" spans="1:16" x14ac:dyDescent="0.25">
      <c r="A87" s="114" t="s">
        <v>614</v>
      </c>
      <c r="B87" s="115">
        <v>3116</v>
      </c>
      <c r="C87" s="115">
        <v>3116</v>
      </c>
      <c r="D87" s="116" t="s">
        <v>85</v>
      </c>
      <c r="E87" s="124" t="s">
        <v>227</v>
      </c>
      <c r="F87" s="125">
        <v>49</v>
      </c>
      <c r="G87" s="125"/>
      <c r="H87" s="125" t="s">
        <v>308</v>
      </c>
      <c r="I87" s="125" t="s">
        <v>202</v>
      </c>
      <c r="J87" s="125" t="s">
        <v>319</v>
      </c>
      <c r="K87" s="126">
        <v>3116</v>
      </c>
      <c r="L87" s="126">
        <v>3116</v>
      </c>
      <c r="M87" s="127">
        <v>2635.3</v>
      </c>
      <c r="N87" s="128">
        <f t="shared" si="2"/>
        <v>480.69999999999982</v>
      </c>
      <c r="O87" s="129">
        <v>4000</v>
      </c>
      <c r="P87" s="130">
        <f t="shared" si="3"/>
        <v>884</v>
      </c>
    </row>
    <row r="88" spans="1:16" x14ac:dyDescent="0.25">
      <c r="A88" s="114" t="s">
        <v>616</v>
      </c>
      <c r="B88" s="115">
        <v>7500</v>
      </c>
      <c r="C88" s="115">
        <v>7500</v>
      </c>
      <c r="D88" s="116" t="s">
        <v>86</v>
      </c>
      <c r="E88" s="124" t="s">
        <v>229</v>
      </c>
      <c r="F88" s="125">
        <v>4</v>
      </c>
      <c r="G88" s="125"/>
      <c r="H88" s="125" t="s">
        <v>303</v>
      </c>
      <c r="I88" s="125" t="s">
        <v>202</v>
      </c>
      <c r="J88" s="125" t="s">
        <v>317</v>
      </c>
      <c r="K88" s="126">
        <v>7500</v>
      </c>
      <c r="L88" s="126">
        <v>7500</v>
      </c>
      <c r="M88" s="127">
        <v>0</v>
      </c>
      <c r="N88" s="128">
        <f t="shared" si="2"/>
        <v>7500</v>
      </c>
      <c r="O88" s="129">
        <v>7500</v>
      </c>
      <c r="P88" s="130">
        <f t="shared" si="3"/>
        <v>0</v>
      </c>
    </row>
    <row r="89" spans="1:16" x14ac:dyDescent="0.25">
      <c r="A89" s="114" t="s">
        <v>618</v>
      </c>
      <c r="B89" s="115">
        <v>36099</v>
      </c>
      <c r="C89" s="115">
        <v>171018.96</v>
      </c>
      <c r="D89" s="116" t="s">
        <v>87</v>
      </c>
      <c r="E89" s="124" t="s">
        <v>229</v>
      </c>
      <c r="F89" s="125">
        <v>49</v>
      </c>
      <c r="G89" s="125"/>
      <c r="H89" s="125" t="s">
        <v>303</v>
      </c>
      <c r="I89" s="125" t="s">
        <v>202</v>
      </c>
      <c r="J89" s="125" t="s">
        <v>319</v>
      </c>
      <c r="K89" s="126">
        <v>36099</v>
      </c>
      <c r="L89" s="126">
        <v>171018.96</v>
      </c>
      <c r="M89" s="127">
        <v>128314.44</v>
      </c>
      <c r="N89" s="128">
        <f t="shared" si="2"/>
        <v>42704.51999999999</v>
      </c>
      <c r="O89" s="129">
        <v>171000</v>
      </c>
      <c r="P89" s="130">
        <f t="shared" si="3"/>
        <v>-18.959999999991851</v>
      </c>
    </row>
    <row r="90" spans="1:16" x14ac:dyDescent="0.25">
      <c r="A90" s="114" t="s">
        <v>620</v>
      </c>
      <c r="B90" s="115">
        <v>8200</v>
      </c>
      <c r="C90" s="115">
        <v>8200</v>
      </c>
      <c r="D90" s="116" t="s">
        <v>88</v>
      </c>
      <c r="E90" s="124" t="s">
        <v>230</v>
      </c>
      <c r="F90" s="125">
        <v>15</v>
      </c>
      <c r="G90" s="125"/>
      <c r="H90" s="125" t="s">
        <v>289</v>
      </c>
      <c r="I90" s="125" t="s">
        <v>202</v>
      </c>
      <c r="J90" s="125" t="s">
        <v>321</v>
      </c>
      <c r="K90" s="126">
        <v>8200</v>
      </c>
      <c r="L90" s="126">
        <v>8200</v>
      </c>
      <c r="M90" s="127">
        <v>0</v>
      </c>
      <c r="N90" s="128">
        <f t="shared" si="2"/>
        <v>8200</v>
      </c>
      <c r="O90" s="129">
        <v>8200</v>
      </c>
      <c r="P90" s="130">
        <f t="shared" si="3"/>
        <v>0</v>
      </c>
    </row>
    <row r="91" spans="1:16" x14ac:dyDescent="0.25">
      <c r="A91" s="114" t="s">
        <v>622</v>
      </c>
      <c r="B91" s="115">
        <v>4239.63</v>
      </c>
      <c r="C91" s="115">
        <v>4239.63</v>
      </c>
      <c r="D91" s="116" t="s">
        <v>89</v>
      </c>
      <c r="E91" s="124" t="s">
        <v>230</v>
      </c>
      <c r="F91" s="125">
        <v>4</v>
      </c>
      <c r="G91" s="125"/>
      <c r="H91" s="125" t="s">
        <v>289</v>
      </c>
      <c r="I91" s="125" t="s">
        <v>202</v>
      </c>
      <c r="J91" s="125" t="s">
        <v>317</v>
      </c>
      <c r="K91" s="126">
        <v>4239.63</v>
      </c>
      <c r="L91" s="126">
        <v>4239.63</v>
      </c>
      <c r="M91" s="127">
        <v>0</v>
      </c>
      <c r="N91" s="128">
        <f t="shared" si="2"/>
        <v>4239.63</v>
      </c>
      <c r="O91" s="129">
        <v>4250</v>
      </c>
      <c r="P91" s="130">
        <f t="shared" si="3"/>
        <v>10.369999999999891</v>
      </c>
    </row>
    <row r="92" spans="1:16" x14ac:dyDescent="0.25">
      <c r="A92" s="114" t="s">
        <v>624</v>
      </c>
      <c r="B92" s="115">
        <v>1560.6</v>
      </c>
      <c r="C92" s="115">
        <v>1560.6</v>
      </c>
      <c r="D92" s="116" t="s">
        <v>90</v>
      </c>
      <c r="E92" s="124" t="s">
        <v>230</v>
      </c>
      <c r="F92" s="125">
        <v>45</v>
      </c>
      <c r="G92" s="125"/>
      <c r="H92" s="125" t="s">
        <v>289</v>
      </c>
      <c r="I92" s="125" t="s">
        <v>202</v>
      </c>
      <c r="J92" s="125" t="s">
        <v>318</v>
      </c>
      <c r="K92" s="126">
        <v>1560.6000000000001</v>
      </c>
      <c r="L92" s="126">
        <v>1560.6</v>
      </c>
      <c r="M92" s="127">
        <v>0</v>
      </c>
      <c r="N92" s="128">
        <f t="shared" si="2"/>
        <v>1560.6</v>
      </c>
      <c r="O92" s="129">
        <v>1600</v>
      </c>
      <c r="P92" s="130">
        <f t="shared" si="3"/>
        <v>39.400000000000091</v>
      </c>
    </row>
    <row r="93" spans="1:16" x14ac:dyDescent="0.25">
      <c r="A93" s="114" t="s">
        <v>626</v>
      </c>
      <c r="B93" s="115">
        <v>93193</v>
      </c>
      <c r="C93" s="115">
        <v>31781.41</v>
      </c>
      <c r="D93" s="116" t="s">
        <v>91</v>
      </c>
      <c r="E93" s="124" t="s">
        <v>230</v>
      </c>
      <c r="F93" s="125">
        <v>49</v>
      </c>
      <c r="G93" s="125"/>
      <c r="H93" s="125" t="s">
        <v>289</v>
      </c>
      <c r="I93" s="125" t="s">
        <v>202</v>
      </c>
      <c r="J93" s="125" t="s">
        <v>319</v>
      </c>
      <c r="K93" s="126">
        <v>93193</v>
      </c>
      <c r="L93" s="126">
        <v>31781.41</v>
      </c>
      <c r="M93" s="127">
        <v>31781.41</v>
      </c>
      <c r="N93" s="128">
        <f t="shared" si="2"/>
        <v>0</v>
      </c>
      <c r="O93" s="129">
        <v>35425</v>
      </c>
      <c r="P93" s="130">
        <f t="shared" si="3"/>
        <v>3643.59</v>
      </c>
    </row>
    <row r="94" spans="1:16" x14ac:dyDescent="0.25">
      <c r="A94" s="114" t="s">
        <v>628</v>
      </c>
      <c r="B94" s="115">
        <v>3131056.51</v>
      </c>
      <c r="C94" s="115">
        <v>3088914.51</v>
      </c>
      <c r="D94" s="116" t="s">
        <v>92</v>
      </c>
      <c r="E94" s="124" t="s">
        <v>231</v>
      </c>
      <c r="F94" s="125">
        <v>12</v>
      </c>
      <c r="G94" s="125"/>
      <c r="H94" s="125" t="s">
        <v>310</v>
      </c>
      <c r="I94" s="125" t="s">
        <v>886</v>
      </c>
      <c r="J94" s="125" t="s">
        <v>334</v>
      </c>
      <c r="K94" s="126">
        <v>3131056.5120000001</v>
      </c>
      <c r="L94" s="126">
        <v>3088914.51</v>
      </c>
      <c r="M94" s="127">
        <v>2047679.97</v>
      </c>
      <c r="N94" s="128">
        <f t="shared" si="2"/>
        <v>1041234.5399999998</v>
      </c>
      <c r="O94" s="129">
        <v>3202294.9940000004</v>
      </c>
      <c r="P94" s="130">
        <f t="shared" si="3"/>
        <v>113380.48400000064</v>
      </c>
    </row>
    <row r="95" spans="1:16" x14ac:dyDescent="0.25">
      <c r="A95" s="114" t="s">
        <v>630</v>
      </c>
      <c r="B95" s="115">
        <v>4716560.74</v>
      </c>
      <c r="C95" s="115">
        <v>4498891.46</v>
      </c>
      <c r="D95" s="116" t="s">
        <v>93</v>
      </c>
      <c r="E95" s="124" t="s">
        <v>231</v>
      </c>
      <c r="F95" s="125">
        <v>13</v>
      </c>
      <c r="G95" s="125"/>
      <c r="H95" s="125" t="s">
        <v>310</v>
      </c>
      <c r="I95" s="125" t="s">
        <v>886</v>
      </c>
      <c r="J95" s="125" t="s">
        <v>335</v>
      </c>
      <c r="K95" s="126">
        <v>4716560.7367499992</v>
      </c>
      <c r="L95" s="126">
        <v>4498891.46</v>
      </c>
      <c r="M95" s="127">
        <v>2952180.67</v>
      </c>
      <c r="N95" s="128">
        <f t="shared" si="2"/>
        <v>1546710.79</v>
      </c>
      <c r="O95" s="129">
        <v>4763329.6799999988</v>
      </c>
      <c r="P95" s="130">
        <f t="shared" si="3"/>
        <v>264438.21999999881</v>
      </c>
    </row>
    <row r="96" spans="1:16" x14ac:dyDescent="0.25">
      <c r="A96" s="114" t="s">
        <v>632</v>
      </c>
      <c r="B96" s="115">
        <v>291844.25</v>
      </c>
      <c r="C96" s="115">
        <v>228595.09</v>
      </c>
      <c r="D96" s="116" t="s">
        <v>94</v>
      </c>
      <c r="E96" s="124" t="s">
        <v>231</v>
      </c>
      <c r="F96" s="125">
        <v>14</v>
      </c>
      <c r="G96" s="125"/>
      <c r="H96" s="125" t="s">
        <v>310</v>
      </c>
      <c r="I96" s="125" t="s">
        <v>886</v>
      </c>
      <c r="J96" s="125" t="s">
        <v>336</v>
      </c>
      <c r="K96" s="126">
        <v>291844.25</v>
      </c>
      <c r="L96" s="126">
        <v>228595.09</v>
      </c>
      <c r="M96" s="127">
        <v>144238.75</v>
      </c>
      <c r="N96" s="128">
        <f t="shared" si="2"/>
        <v>84356.34</v>
      </c>
      <c r="O96" s="129">
        <v>270000</v>
      </c>
      <c r="P96" s="130">
        <f t="shared" si="3"/>
        <v>41404.910000000003</v>
      </c>
    </row>
    <row r="97" spans="1:16" x14ac:dyDescent="0.25">
      <c r="A97" s="114" t="s">
        <v>634</v>
      </c>
      <c r="B97" s="115">
        <v>197076.77</v>
      </c>
      <c r="C97" s="115">
        <v>235943.77</v>
      </c>
      <c r="D97" s="116" t="s">
        <v>95</v>
      </c>
      <c r="E97" s="124" t="s">
        <v>231</v>
      </c>
      <c r="F97" s="125">
        <v>16</v>
      </c>
      <c r="G97" s="125"/>
      <c r="H97" s="125" t="s">
        <v>310</v>
      </c>
      <c r="I97" s="125" t="s">
        <v>886</v>
      </c>
      <c r="J97" s="125" t="s">
        <v>320</v>
      </c>
      <c r="K97" s="126">
        <v>197076.76826250006</v>
      </c>
      <c r="L97" s="126">
        <v>235943.77</v>
      </c>
      <c r="M97" s="127">
        <v>167513.5</v>
      </c>
      <c r="N97" s="128">
        <f t="shared" si="2"/>
        <v>68430.26999999999</v>
      </c>
      <c r="O97" s="129">
        <v>254428.166</v>
      </c>
      <c r="P97" s="130">
        <f t="shared" si="3"/>
        <v>18484.396000000008</v>
      </c>
    </row>
    <row r="98" spans="1:16" x14ac:dyDescent="0.25">
      <c r="A98" s="114" t="s">
        <v>636</v>
      </c>
      <c r="B98" s="115">
        <v>81518.23</v>
      </c>
      <c r="C98" s="115">
        <v>83147.490000000005</v>
      </c>
      <c r="D98" s="116" t="s">
        <v>96</v>
      </c>
      <c r="E98" s="124" t="s">
        <v>231</v>
      </c>
      <c r="F98" s="125">
        <v>2</v>
      </c>
      <c r="G98" s="125"/>
      <c r="H98" s="125" t="s">
        <v>310</v>
      </c>
      <c r="I98" s="125" t="s">
        <v>886</v>
      </c>
      <c r="J98" s="125" t="s">
        <v>316</v>
      </c>
      <c r="K98" s="126">
        <v>81518.225999999995</v>
      </c>
      <c r="L98" s="126">
        <v>83147.490000000005</v>
      </c>
      <c r="M98" s="127">
        <v>28067.25</v>
      </c>
      <c r="N98" s="128">
        <f t="shared" si="2"/>
        <v>55080.240000000005</v>
      </c>
      <c r="O98" s="129">
        <v>65000</v>
      </c>
      <c r="P98" s="130">
        <f t="shared" si="3"/>
        <v>-18147.490000000005</v>
      </c>
    </row>
    <row r="99" spans="1:16" x14ac:dyDescent="0.25">
      <c r="A99" s="114" t="s">
        <v>638</v>
      </c>
      <c r="B99" s="115">
        <v>125882.25</v>
      </c>
      <c r="C99" s="115">
        <v>82319.489999999991</v>
      </c>
      <c r="D99" s="116" t="s">
        <v>97</v>
      </c>
      <c r="E99" s="124" t="s">
        <v>231</v>
      </c>
      <c r="F99" s="125">
        <v>4</v>
      </c>
      <c r="G99" s="125"/>
      <c r="H99" s="125" t="s">
        <v>310</v>
      </c>
      <c r="I99" s="125" t="s">
        <v>886</v>
      </c>
      <c r="J99" s="125" t="s">
        <v>317</v>
      </c>
      <c r="K99" s="126">
        <v>125882.28</v>
      </c>
      <c r="L99" s="126">
        <v>96277.08</v>
      </c>
      <c r="M99" s="127">
        <v>100358.54</v>
      </c>
      <c r="N99" s="128">
        <f t="shared" si="2"/>
        <v>-4081.4599999999919</v>
      </c>
      <c r="O99" s="129">
        <v>130000</v>
      </c>
      <c r="P99" s="130">
        <f t="shared" si="3"/>
        <v>33722.92</v>
      </c>
    </row>
    <row r="100" spans="1:16" x14ac:dyDescent="0.25">
      <c r="A100" s="114" t="s">
        <v>640</v>
      </c>
      <c r="B100" s="115">
        <v>0</v>
      </c>
      <c r="C100" s="115">
        <v>28870.55</v>
      </c>
      <c r="D100" s="116" t="s">
        <v>98</v>
      </c>
      <c r="E100" s="124" t="s">
        <v>231</v>
      </c>
      <c r="F100" s="125">
        <v>410</v>
      </c>
      <c r="G100" s="125"/>
      <c r="H100" s="125" t="s">
        <v>310</v>
      </c>
      <c r="I100" s="125" t="s">
        <v>886</v>
      </c>
      <c r="J100" s="125" t="s">
        <v>337</v>
      </c>
      <c r="K100" s="126">
        <v>0</v>
      </c>
      <c r="L100" s="126">
        <v>28870.55</v>
      </c>
      <c r="M100" s="127">
        <v>18291.8</v>
      </c>
      <c r="N100" s="128">
        <f t="shared" si="2"/>
        <v>10578.75</v>
      </c>
      <c r="O100" s="129">
        <v>0</v>
      </c>
      <c r="P100" s="130">
        <f t="shared" si="3"/>
        <v>-28870.55</v>
      </c>
    </row>
    <row r="101" spans="1:16" x14ac:dyDescent="0.25">
      <c r="A101" s="114" t="s">
        <v>650</v>
      </c>
      <c r="B101" s="115">
        <v>241887.41</v>
      </c>
      <c r="C101" s="115">
        <v>158496.4</v>
      </c>
      <c r="D101" s="116" t="s">
        <v>99</v>
      </c>
      <c r="E101" s="124" t="s">
        <v>231</v>
      </c>
      <c r="F101" s="125">
        <v>45</v>
      </c>
      <c r="G101" s="125"/>
      <c r="H101" s="125" t="s">
        <v>310</v>
      </c>
      <c r="I101" s="125" t="s">
        <v>886</v>
      </c>
      <c r="J101" s="125" t="s">
        <v>318</v>
      </c>
      <c r="K101" s="126">
        <v>241887.41039999999</v>
      </c>
      <c r="L101" s="126">
        <v>265785.09999999998</v>
      </c>
      <c r="M101" s="127">
        <v>134739.59</v>
      </c>
      <c r="N101" s="128">
        <f t="shared" si="2"/>
        <v>131045.50999999998</v>
      </c>
      <c r="O101" s="129">
        <v>212846</v>
      </c>
      <c r="P101" s="130">
        <f t="shared" si="3"/>
        <v>-52939.099999999977</v>
      </c>
    </row>
    <row r="102" spans="1:16" ht="30" x14ac:dyDescent="0.25">
      <c r="A102" s="114" t="s">
        <v>652</v>
      </c>
      <c r="B102" s="115">
        <v>0</v>
      </c>
      <c r="C102" s="115">
        <v>51750</v>
      </c>
      <c r="D102" s="116" t="s">
        <v>100</v>
      </c>
      <c r="E102" s="124" t="s">
        <v>231</v>
      </c>
      <c r="F102" s="125">
        <v>46</v>
      </c>
      <c r="G102" s="125"/>
      <c r="H102" s="125" t="s">
        <v>310</v>
      </c>
      <c r="I102" s="125" t="s">
        <v>886</v>
      </c>
      <c r="J102" s="125" t="s">
        <v>338</v>
      </c>
      <c r="K102" s="126">
        <v>0</v>
      </c>
      <c r="L102" s="126">
        <v>51750</v>
      </c>
      <c r="M102" s="127">
        <v>11340.72</v>
      </c>
      <c r="N102" s="128">
        <f t="shared" si="2"/>
        <v>40409.279999999999</v>
      </c>
      <c r="O102" s="129">
        <v>6000</v>
      </c>
      <c r="P102" s="130">
        <f t="shared" si="3"/>
        <v>-45750</v>
      </c>
    </row>
    <row r="103" spans="1:16" x14ac:dyDescent="0.25">
      <c r="A103" s="114" t="s">
        <v>660</v>
      </c>
      <c r="B103" s="115">
        <v>1040.4000000000001</v>
      </c>
      <c r="C103" s="115">
        <v>1040.4000000000001</v>
      </c>
      <c r="D103" s="116" t="s">
        <v>101</v>
      </c>
      <c r="E103" s="124" t="s">
        <v>231</v>
      </c>
      <c r="F103" s="125">
        <v>471</v>
      </c>
      <c r="G103" s="125"/>
      <c r="H103" s="125" t="s">
        <v>310</v>
      </c>
      <c r="I103" s="125" t="s">
        <v>886</v>
      </c>
      <c r="J103" s="125" t="s">
        <v>339</v>
      </c>
      <c r="K103" s="126">
        <v>1040.4000000000001</v>
      </c>
      <c r="L103" s="126">
        <v>1040.4000000000001</v>
      </c>
      <c r="M103" s="127">
        <v>0</v>
      </c>
      <c r="N103" s="128">
        <f t="shared" si="2"/>
        <v>1040.4000000000001</v>
      </c>
      <c r="O103" s="129">
        <v>0</v>
      </c>
      <c r="P103" s="130">
        <f t="shared" si="3"/>
        <v>-1040.4000000000001</v>
      </c>
    </row>
    <row r="104" spans="1:16" x14ac:dyDescent="0.25">
      <c r="A104" s="114" t="s">
        <v>662</v>
      </c>
      <c r="B104" s="115">
        <v>81355.850000000006</v>
      </c>
      <c r="C104" s="115">
        <v>117951.26</v>
      </c>
      <c r="D104" s="116" t="s">
        <v>102</v>
      </c>
      <c r="E104" s="124" t="s">
        <v>231</v>
      </c>
      <c r="F104" s="125">
        <v>48</v>
      </c>
      <c r="G104" s="125"/>
      <c r="H104" s="125" t="s">
        <v>310</v>
      </c>
      <c r="I104" s="125" t="s">
        <v>886</v>
      </c>
      <c r="J104" s="125" t="s">
        <v>340</v>
      </c>
      <c r="K104" s="126">
        <v>81355.852800000008</v>
      </c>
      <c r="L104" s="126">
        <v>117951.26</v>
      </c>
      <c r="M104" s="127">
        <v>77354.850000000006</v>
      </c>
      <c r="N104" s="128">
        <f t="shared" si="2"/>
        <v>40596.409999999989</v>
      </c>
      <c r="O104" s="129">
        <v>85000</v>
      </c>
      <c r="P104" s="130">
        <f t="shared" si="3"/>
        <v>-32951.259999999995</v>
      </c>
    </row>
    <row r="105" spans="1:16" x14ac:dyDescent="0.25">
      <c r="A105" s="114" t="s">
        <v>664</v>
      </c>
      <c r="B105" s="115">
        <v>289007</v>
      </c>
      <c r="C105" s="115">
        <v>328416.34000000003</v>
      </c>
      <c r="D105" s="116" t="s">
        <v>103</v>
      </c>
      <c r="E105" s="124" t="s">
        <v>231</v>
      </c>
      <c r="F105" s="125">
        <v>49</v>
      </c>
      <c r="G105" s="125"/>
      <c r="H105" s="125" t="s">
        <v>310</v>
      </c>
      <c r="I105" s="125" t="s">
        <v>886</v>
      </c>
      <c r="J105" s="125" t="s">
        <v>341</v>
      </c>
      <c r="K105" s="126">
        <v>289007</v>
      </c>
      <c r="L105" s="126">
        <v>328416.34000000003</v>
      </c>
      <c r="M105" s="127">
        <v>257783.08</v>
      </c>
      <c r="N105" s="128">
        <f t="shared" si="2"/>
        <v>70633.260000000038</v>
      </c>
      <c r="O105" s="129">
        <v>355000</v>
      </c>
      <c r="P105" s="130">
        <f t="shared" si="3"/>
        <v>26583.659999999974</v>
      </c>
    </row>
    <row r="106" spans="1:16" x14ac:dyDescent="0.25">
      <c r="A106" s="114" t="s">
        <v>666</v>
      </c>
      <c r="B106" s="115">
        <v>1226425.3500000001</v>
      </c>
      <c r="C106" s="115">
        <v>1236025.3500000001</v>
      </c>
      <c r="D106" s="116" t="s">
        <v>104</v>
      </c>
      <c r="E106" s="124" t="s">
        <v>232</v>
      </c>
      <c r="F106" s="125">
        <v>15</v>
      </c>
      <c r="G106" s="125"/>
      <c r="H106" s="125" t="s">
        <v>297</v>
      </c>
      <c r="I106" s="125" t="s">
        <v>886</v>
      </c>
      <c r="J106" s="125" t="s">
        <v>321</v>
      </c>
      <c r="K106" s="126">
        <v>1226425.3535</v>
      </c>
      <c r="L106" s="126">
        <v>1236025.3500000001</v>
      </c>
      <c r="M106" s="127">
        <v>815061.67</v>
      </c>
      <c r="N106" s="128">
        <f t="shared" si="2"/>
        <v>420963.68000000005</v>
      </c>
      <c r="O106" s="129">
        <v>1286910.129</v>
      </c>
      <c r="P106" s="130">
        <f t="shared" si="3"/>
        <v>50884.778999999864</v>
      </c>
    </row>
    <row r="107" spans="1:16" x14ac:dyDescent="0.25">
      <c r="A107" s="114" t="s">
        <v>668</v>
      </c>
      <c r="B107" s="115">
        <v>360798.54</v>
      </c>
      <c r="C107" s="115">
        <v>418798.54</v>
      </c>
      <c r="D107" s="116" t="s">
        <v>105</v>
      </c>
      <c r="E107" s="124" t="s">
        <v>232</v>
      </c>
      <c r="F107" s="125">
        <v>16</v>
      </c>
      <c r="G107" s="125"/>
      <c r="H107" s="125" t="s">
        <v>297</v>
      </c>
      <c r="I107" s="125" t="s">
        <v>886</v>
      </c>
      <c r="J107" s="125" t="s">
        <v>320</v>
      </c>
      <c r="K107" s="126">
        <v>360798.53600625007</v>
      </c>
      <c r="L107" s="126">
        <v>418798.54</v>
      </c>
      <c r="M107" s="127">
        <v>296163.96000000002</v>
      </c>
      <c r="N107" s="128">
        <f t="shared" si="2"/>
        <v>122634.57999999996</v>
      </c>
      <c r="O107" s="129">
        <v>396139.33899999992</v>
      </c>
      <c r="P107" s="130">
        <f t="shared" si="3"/>
        <v>-22659.201000000059</v>
      </c>
    </row>
    <row r="108" spans="1:16" x14ac:dyDescent="0.25">
      <c r="A108" s="114" t="s">
        <v>670</v>
      </c>
      <c r="B108" s="115">
        <v>0</v>
      </c>
      <c r="C108" s="115">
        <v>3586.73</v>
      </c>
      <c r="D108" s="116" t="s">
        <v>106</v>
      </c>
      <c r="E108" s="124" t="s">
        <v>232</v>
      </c>
      <c r="F108" s="125">
        <v>2</v>
      </c>
      <c r="G108" s="125"/>
      <c r="H108" s="125" t="s">
        <v>297</v>
      </c>
      <c r="I108" s="125" t="s">
        <v>886</v>
      </c>
      <c r="J108" s="125" t="s">
        <v>316</v>
      </c>
      <c r="K108" s="126">
        <v>0</v>
      </c>
      <c r="L108" s="126">
        <v>3586.73</v>
      </c>
      <c r="M108" s="127">
        <v>3586.73</v>
      </c>
      <c r="N108" s="128">
        <f t="shared" si="2"/>
        <v>0</v>
      </c>
      <c r="O108" s="129">
        <v>5000</v>
      </c>
      <c r="P108" s="130">
        <f t="shared" si="3"/>
        <v>1413.27</v>
      </c>
    </row>
    <row r="109" spans="1:16" x14ac:dyDescent="0.25">
      <c r="A109" s="114" t="s">
        <v>672</v>
      </c>
      <c r="B109" s="115">
        <v>53424.54</v>
      </c>
      <c r="C109" s="115">
        <v>27364.59</v>
      </c>
      <c r="D109" s="116" t="s">
        <v>107</v>
      </c>
      <c r="E109" s="124" t="s">
        <v>232</v>
      </c>
      <c r="F109" s="125">
        <v>4</v>
      </c>
      <c r="G109" s="125"/>
      <c r="H109" s="125" t="s">
        <v>297</v>
      </c>
      <c r="I109" s="125" t="s">
        <v>886</v>
      </c>
      <c r="J109" s="125" t="s">
        <v>317</v>
      </c>
      <c r="K109" s="126">
        <v>53424.54</v>
      </c>
      <c r="L109" s="126">
        <v>27364.59</v>
      </c>
      <c r="M109" s="127">
        <v>29239.279999999999</v>
      </c>
      <c r="N109" s="128">
        <f t="shared" si="2"/>
        <v>-1874.6899999999987</v>
      </c>
      <c r="O109" s="129">
        <v>95000</v>
      </c>
      <c r="P109" s="130">
        <f t="shared" si="3"/>
        <v>67635.41</v>
      </c>
    </row>
    <row r="110" spans="1:16" x14ac:dyDescent="0.25">
      <c r="C110" s="115"/>
      <c r="D110" s="116" t="s">
        <v>108</v>
      </c>
      <c r="E110" s="124" t="s">
        <v>232</v>
      </c>
      <c r="F110" s="125">
        <v>4</v>
      </c>
      <c r="G110" s="125" t="s">
        <v>233</v>
      </c>
      <c r="H110" s="125" t="s">
        <v>297</v>
      </c>
      <c r="I110" s="125" t="s">
        <v>886</v>
      </c>
      <c r="J110" s="125" t="s">
        <v>342</v>
      </c>
      <c r="K110" s="126">
        <v>0</v>
      </c>
      <c r="L110" s="126">
        <v>0</v>
      </c>
      <c r="M110" s="127">
        <v>0</v>
      </c>
      <c r="N110" s="128">
        <f t="shared" si="2"/>
        <v>0</v>
      </c>
      <c r="O110" s="129">
        <v>1550</v>
      </c>
      <c r="P110" s="130">
        <f t="shared" si="3"/>
        <v>1550</v>
      </c>
    </row>
    <row r="111" spans="1:16" x14ac:dyDescent="0.25">
      <c r="A111" s="114" t="s">
        <v>674</v>
      </c>
      <c r="B111" s="115">
        <v>6521.47</v>
      </c>
      <c r="C111" s="115">
        <v>27030.44</v>
      </c>
      <c r="D111" s="116" t="s">
        <v>109</v>
      </c>
      <c r="E111" s="124" t="s">
        <v>232</v>
      </c>
      <c r="F111" s="125">
        <v>45</v>
      </c>
      <c r="G111" s="125"/>
      <c r="H111" s="125" t="s">
        <v>297</v>
      </c>
      <c r="I111" s="125" t="s">
        <v>886</v>
      </c>
      <c r="J111" s="125" t="s">
        <v>318</v>
      </c>
      <c r="K111" s="126">
        <v>6521.4720000000007</v>
      </c>
      <c r="L111" s="126">
        <v>27030.44</v>
      </c>
      <c r="M111" s="127">
        <v>26788.400000000001</v>
      </c>
      <c r="N111" s="128">
        <f t="shared" si="2"/>
        <v>242.03999999999724</v>
      </c>
      <c r="O111" s="129">
        <v>20000</v>
      </c>
      <c r="P111" s="130">
        <f t="shared" si="3"/>
        <v>-7030.4399999999987</v>
      </c>
    </row>
    <row r="112" spans="1:16" x14ac:dyDescent="0.25">
      <c r="A112" s="114" t="s">
        <v>676</v>
      </c>
      <c r="B112" s="115">
        <v>19767.599999999999</v>
      </c>
      <c r="C112" s="115">
        <v>19767.599999999999</v>
      </c>
      <c r="D112" s="116" t="s">
        <v>110</v>
      </c>
      <c r="E112" s="124" t="s">
        <v>232</v>
      </c>
      <c r="F112" s="125">
        <v>471</v>
      </c>
      <c r="G112" s="125"/>
      <c r="H112" s="125" t="s">
        <v>297</v>
      </c>
      <c r="I112" s="125" t="s">
        <v>886</v>
      </c>
      <c r="J112" s="125" t="s">
        <v>343</v>
      </c>
      <c r="K112" s="126">
        <v>19767.599999999999</v>
      </c>
      <c r="L112" s="126">
        <v>19767.599999999999</v>
      </c>
      <c r="M112" s="127">
        <v>0</v>
      </c>
      <c r="N112" s="128">
        <f t="shared" si="2"/>
        <v>19767.599999999999</v>
      </c>
      <c r="O112" s="129">
        <v>0</v>
      </c>
      <c r="P112" s="130">
        <f t="shared" si="3"/>
        <v>-19767.599999999999</v>
      </c>
    </row>
    <row r="113" spans="1:16" x14ac:dyDescent="0.25">
      <c r="A113" s="114" t="s">
        <v>678</v>
      </c>
      <c r="B113" s="115">
        <v>747932</v>
      </c>
      <c r="C113" s="115">
        <v>762546.54</v>
      </c>
      <c r="D113" s="116" t="s">
        <v>111</v>
      </c>
      <c r="E113" s="124" t="s">
        <v>232</v>
      </c>
      <c r="F113" s="125">
        <v>49</v>
      </c>
      <c r="G113" s="125"/>
      <c r="H113" s="125" t="s">
        <v>297</v>
      </c>
      <c r="I113" s="125" t="s">
        <v>886</v>
      </c>
      <c r="J113" s="125" t="s">
        <v>319</v>
      </c>
      <c r="K113" s="126">
        <v>747932</v>
      </c>
      <c r="L113" s="126">
        <v>762546.54</v>
      </c>
      <c r="M113" s="127">
        <v>589822.30000000005</v>
      </c>
      <c r="N113" s="128">
        <f t="shared" si="2"/>
        <v>172724.24</v>
      </c>
      <c r="O113" s="129">
        <v>923593</v>
      </c>
      <c r="P113" s="130">
        <f t="shared" si="3"/>
        <v>161046.45999999996</v>
      </c>
    </row>
    <row r="114" spans="1:16" x14ac:dyDescent="0.25">
      <c r="A114" s="114" t="s">
        <v>680</v>
      </c>
      <c r="B114" s="115">
        <v>374094</v>
      </c>
      <c r="C114" s="115">
        <v>369153.26</v>
      </c>
      <c r="D114" s="116" t="s">
        <v>112</v>
      </c>
      <c r="E114" s="124" t="s">
        <v>234</v>
      </c>
      <c r="F114" s="125">
        <v>49</v>
      </c>
      <c r="G114" s="125"/>
      <c r="H114" s="125" t="s">
        <v>294</v>
      </c>
      <c r="I114" s="125" t="s">
        <v>886</v>
      </c>
      <c r="J114" s="125" t="s">
        <v>319</v>
      </c>
      <c r="K114" s="126">
        <v>374094</v>
      </c>
      <c r="L114" s="126">
        <v>369153.26</v>
      </c>
      <c r="M114" s="127">
        <v>295322.64</v>
      </c>
      <c r="N114" s="128">
        <f t="shared" si="2"/>
        <v>73830.62</v>
      </c>
      <c r="O114" s="129">
        <v>356816</v>
      </c>
      <c r="P114" s="130">
        <f t="shared" si="3"/>
        <v>-12337.260000000009</v>
      </c>
    </row>
    <row r="115" spans="1:16" x14ac:dyDescent="0.25">
      <c r="A115" s="114" t="s">
        <v>682</v>
      </c>
      <c r="B115" s="115">
        <v>0</v>
      </c>
      <c r="C115" s="115">
        <v>0</v>
      </c>
      <c r="D115" s="116" t="s">
        <v>113</v>
      </c>
      <c r="E115" s="124" t="s">
        <v>235</v>
      </c>
      <c r="F115" s="125">
        <v>15</v>
      </c>
      <c r="G115" s="125"/>
      <c r="H115" s="125" t="s">
        <v>311</v>
      </c>
      <c r="I115" s="125" t="s">
        <v>886</v>
      </c>
      <c r="J115" s="125" t="s">
        <v>321</v>
      </c>
      <c r="K115" s="126">
        <v>0</v>
      </c>
      <c r="L115" s="126">
        <v>0</v>
      </c>
      <c r="M115" s="127">
        <v>0</v>
      </c>
      <c r="N115" s="128">
        <f t="shared" si="2"/>
        <v>0</v>
      </c>
      <c r="O115" s="129">
        <v>0</v>
      </c>
      <c r="P115" s="130">
        <f t="shared" si="3"/>
        <v>0</v>
      </c>
    </row>
    <row r="116" spans="1:16" x14ac:dyDescent="0.25">
      <c r="A116" s="114" t="s">
        <v>684</v>
      </c>
      <c r="B116" s="115">
        <v>0</v>
      </c>
      <c r="C116" s="115">
        <v>0</v>
      </c>
      <c r="D116" s="116" t="s">
        <v>114</v>
      </c>
      <c r="E116" s="124" t="s">
        <v>235</v>
      </c>
      <c r="F116" s="125">
        <v>2</v>
      </c>
      <c r="G116" s="125"/>
      <c r="H116" s="125" t="s">
        <v>311</v>
      </c>
      <c r="I116" s="125" t="s">
        <v>886</v>
      </c>
      <c r="J116" s="125" t="s">
        <v>316</v>
      </c>
      <c r="K116" s="126">
        <v>0</v>
      </c>
      <c r="L116" s="126">
        <v>0</v>
      </c>
      <c r="M116" s="127">
        <v>0</v>
      </c>
      <c r="N116" s="128">
        <f t="shared" si="2"/>
        <v>0</v>
      </c>
      <c r="O116" s="129">
        <v>0</v>
      </c>
      <c r="P116" s="130">
        <f t="shared" si="3"/>
        <v>0</v>
      </c>
    </row>
    <row r="117" spans="1:16" x14ac:dyDescent="0.25">
      <c r="A117" s="114" t="s">
        <v>685</v>
      </c>
      <c r="B117" s="115">
        <v>0</v>
      </c>
      <c r="C117" s="115">
        <v>0</v>
      </c>
      <c r="D117" s="116" t="s">
        <v>115</v>
      </c>
      <c r="E117" s="124" t="s">
        <v>235</v>
      </c>
      <c r="F117" s="125">
        <v>4</v>
      </c>
      <c r="G117" s="125"/>
      <c r="H117" s="125" t="s">
        <v>311</v>
      </c>
      <c r="I117" s="125" t="s">
        <v>886</v>
      </c>
      <c r="J117" s="125" t="s">
        <v>317</v>
      </c>
      <c r="K117" s="126">
        <v>0</v>
      </c>
      <c r="L117" s="126">
        <v>0</v>
      </c>
      <c r="M117" s="127">
        <v>0</v>
      </c>
      <c r="N117" s="128">
        <f t="shared" si="2"/>
        <v>0</v>
      </c>
      <c r="O117" s="129">
        <v>0</v>
      </c>
      <c r="P117" s="130">
        <f t="shared" si="3"/>
        <v>0</v>
      </c>
    </row>
    <row r="118" spans="1:16" x14ac:dyDescent="0.25">
      <c r="A118" s="114" t="s">
        <v>687</v>
      </c>
      <c r="B118" s="115">
        <v>0</v>
      </c>
      <c r="C118" s="115">
        <v>0</v>
      </c>
      <c r="D118" s="116" t="s">
        <v>116</v>
      </c>
      <c r="E118" s="124" t="s">
        <v>235</v>
      </c>
      <c r="F118" s="125">
        <v>45</v>
      </c>
      <c r="G118" s="125"/>
      <c r="H118" s="125" t="s">
        <v>311</v>
      </c>
      <c r="I118" s="125" t="s">
        <v>886</v>
      </c>
      <c r="J118" s="125" t="s">
        <v>318</v>
      </c>
      <c r="K118" s="126">
        <v>0</v>
      </c>
      <c r="L118" s="126">
        <v>0</v>
      </c>
      <c r="M118" s="127">
        <v>0</v>
      </c>
      <c r="N118" s="128">
        <f t="shared" si="2"/>
        <v>0</v>
      </c>
      <c r="O118" s="129">
        <v>0</v>
      </c>
      <c r="P118" s="130">
        <f t="shared" si="3"/>
        <v>0</v>
      </c>
    </row>
    <row r="119" spans="1:16" x14ac:dyDescent="0.25">
      <c r="A119" s="114" t="s">
        <v>689</v>
      </c>
      <c r="B119" s="115">
        <v>35950</v>
      </c>
      <c r="C119" s="115">
        <v>22250.67</v>
      </c>
      <c r="D119" s="116" t="s">
        <v>117</v>
      </c>
      <c r="E119" s="124" t="s">
        <v>235</v>
      </c>
      <c r="F119" s="125">
        <v>49</v>
      </c>
      <c r="G119" s="125"/>
      <c r="H119" s="125" t="s">
        <v>311</v>
      </c>
      <c r="I119" s="125" t="s">
        <v>886</v>
      </c>
      <c r="J119" s="125" t="s">
        <v>344</v>
      </c>
      <c r="K119" s="126">
        <v>35950</v>
      </c>
      <c r="L119" s="126">
        <v>22250.67</v>
      </c>
      <c r="M119" s="127">
        <v>22250.67</v>
      </c>
      <c r="N119" s="128">
        <f t="shared" si="2"/>
        <v>0</v>
      </c>
      <c r="O119" s="129">
        <v>10000</v>
      </c>
      <c r="P119" s="130">
        <f t="shared" si="3"/>
        <v>-12250.669999999998</v>
      </c>
    </row>
    <row r="120" spans="1:16" x14ac:dyDescent="0.25">
      <c r="C120" s="115"/>
      <c r="D120" s="116" t="s">
        <v>118</v>
      </c>
      <c r="E120" s="124" t="s">
        <v>235</v>
      </c>
      <c r="F120" s="125">
        <v>49</v>
      </c>
      <c r="G120" s="125" t="s">
        <v>267</v>
      </c>
      <c r="H120" s="125" t="s">
        <v>311</v>
      </c>
      <c r="I120" s="125" t="s">
        <v>886</v>
      </c>
      <c r="J120" s="125" t="s">
        <v>346</v>
      </c>
      <c r="K120" s="126">
        <v>0</v>
      </c>
      <c r="L120" s="126">
        <v>0</v>
      </c>
      <c r="M120" s="127">
        <v>0</v>
      </c>
      <c r="N120" s="128">
        <f t="shared" si="2"/>
        <v>0</v>
      </c>
      <c r="O120" s="129">
        <v>0</v>
      </c>
      <c r="P120" s="130">
        <f t="shared" si="3"/>
        <v>0</v>
      </c>
    </row>
    <row r="121" spans="1:16" x14ac:dyDescent="0.25">
      <c r="A121" s="114" t="s">
        <v>691</v>
      </c>
      <c r="B121" s="115">
        <v>268865.7</v>
      </c>
      <c r="C121" s="115">
        <v>248245.92</v>
      </c>
      <c r="D121" s="116" t="s">
        <v>119</v>
      </c>
      <c r="E121" s="124" t="s">
        <v>236</v>
      </c>
      <c r="F121" s="125">
        <v>15</v>
      </c>
      <c r="G121" s="125"/>
      <c r="H121" s="125" t="s">
        <v>304</v>
      </c>
      <c r="I121" s="125" t="s">
        <v>886</v>
      </c>
      <c r="J121" s="125" t="s">
        <v>321</v>
      </c>
      <c r="K121" s="126">
        <v>268865.69999999995</v>
      </c>
      <c r="L121" s="126">
        <v>248245.92</v>
      </c>
      <c r="M121" s="127">
        <v>137954.46</v>
      </c>
      <c r="N121" s="128">
        <f t="shared" si="2"/>
        <v>110291.46000000002</v>
      </c>
      <c r="O121" s="129">
        <v>210657.28699999998</v>
      </c>
      <c r="P121" s="130">
        <f t="shared" si="3"/>
        <v>-37588.633000000031</v>
      </c>
    </row>
    <row r="122" spans="1:16" x14ac:dyDescent="0.25">
      <c r="A122" s="114" t="s">
        <v>693</v>
      </c>
      <c r="B122" s="115">
        <v>123887.71</v>
      </c>
      <c r="C122" s="115">
        <v>123887.71</v>
      </c>
      <c r="D122" s="116" t="s">
        <v>120</v>
      </c>
      <c r="E122" s="124" t="s">
        <v>236</v>
      </c>
      <c r="F122" s="125">
        <v>16</v>
      </c>
      <c r="G122" s="125"/>
      <c r="H122" s="125" t="s">
        <v>304</v>
      </c>
      <c r="I122" s="125" t="s">
        <v>886</v>
      </c>
      <c r="J122" s="125" t="s">
        <v>320</v>
      </c>
      <c r="K122" s="126">
        <v>123887.70688125002</v>
      </c>
      <c r="L122" s="126">
        <v>123887.71</v>
      </c>
      <c r="M122" s="127">
        <v>72317.88</v>
      </c>
      <c r="N122" s="128">
        <f t="shared" si="2"/>
        <v>51569.83</v>
      </c>
      <c r="O122" s="129">
        <v>106402.90000000001</v>
      </c>
      <c r="P122" s="130">
        <f t="shared" si="3"/>
        <v>-17484.809999999998</v>
      </c>
    </row>
    <row r="123" spans="1:16" x14ac:dyDescent="0.25">
      <c r="A123" s="114" t="s">
        <v>695</v>
      </c>
      <c r="B123" s="115">
        <v>7724.46</v>
      </c>
      <c r="C123" s="115">
        <v>7724.46</v>
      </c>
      <c r="D123" s="116" t="s">
        <v>121</v>
      </c>
      <c r="E123" s="124" t="s">
        <v>236</v>
      </c>
      <c r="F123" s="125">
        <v>2</v>
      </c>
      <c r="G123" s="125"/>
      <c r="H123" s="125" t="s">
        <v>304</v>
      </c>
      <c r="I123" s="125" t="s">
        <v>886</v>
      </c>
      <c r="J123" s="125" t="s">
        <v>316</v>
      </c>
      <c r="K123" s="126">
        <v>7724.46</v>
      </c>
      <c r="L123" s="126">
        <v>7724.46</v>
      </c>
      <c r="M123" s="127">
        <v>0</v>
      </c>
      <c r="N123" s="128">
        <f t="shared" si="2"/>
        <v>7724.46</v>
      </c>
      <c r="O123" s="129">
        <v>0</v>
      </c>
      <c r="P123" s="130">
        <f t="shared" si="3"/>
        <v>-7724.46</v>
      </c>
    </row>
    <row r="124" spans="1:16" x14ac:dyDescent="0.25">
      <c r="A124" s="114" t="s">
        <v>697</v>
      </c>
      <c r="B124" s="115">
        <v>780.3</v>
      </c>
      <c r="C124" s="115">
        <v>3311.3</v>
      </c>
      <c r="D124" s="116" t="s">
        <v>122</v>
      </c>
      <c r="E124" s="124" t="s">
        <v>236</v>
      </c>
      <c r="F124" s="125">
        <v>4</v>
      </c>
      <c r="G124" s="125"/>
      <c r="H124" s="125" t="s">
        <v>304</v>
      </c>
      <c r="I124" s="125" t="s">
        <v>886</v>
      </c>
      <c r="J124" s="125" t="s">
        <v>317</v>
      </c>
      <c r="K124" s="126">
        <v>780.30000000000007</v>
      </c>
      <c r="L124" s="126">
        <v>3311.3</v>
      </c>
      <c r="M124" s="127">
        <v>2603.86</v>
      </c>
      <c r="N124" s="128">
        <f t="shared" si="2"/>
        <v>707.44</v>
      </c>
      <c r="O124" s="129">
        <v>2000</v>
      </c>
      <c r="P124" s="130">
        <f t="shared" si="3"/>
        <v>-1311.3000000000002</v>
      </c>
    </row>
    <row r="125" spans="1:16" x14ac:dyDescent="0.25">
      <c r="A125" s="114" t="s">
        <v>707</v>
      </c>
      <c r="B125" s="115">
        <v>28281.91</v>
      </c>
      <c r="C125" s="115">
        <v>24473.75</v>
      </c>
      <c r="D125" s="116" t="s">
        <v>123</v>
      </c>
      <c r="E125" s="124" t="s">
        <v>236</v>
      </c>
      <c r="F125" s="125">
        <v>45</v>
      </c>
      <c r="G125" s="125"/>
      <c r="H125" s="125" t="s">
        <v>304</v>
      </c>
      <c r="I125" s="125" t="s">
        <v>886</v>
      </c>
      <c r="J125" s="125" t="s">
        <v>318</v>
      </c>
      <c r="K125" s="126">
        <v>28281.908799999997</v>
      </c>
      <c r="L125" s="126">
        <v>38115.17</v>
      </c>
      <c r="M125" s="127">
        <v>22859.32</v>
      </c>
      <c r="N125" s="128">
        <f t="shared" si="2"/>
        <v>15255.849999999999</v>
      </c>
      <c r="O125" s="129">
        <v>28000</v>
      </c>
      <c r="P125" s="130">
        <f t="shared" si="3"/>
        <v>-10115.169999999998</v>
      </c>
    </row>
    <row r="126" spans="1:16" x14ac:dyDescent="0.25">
      <c r="A126" s="114" t="s">
        <v>717</v>
      </c>
      <c r="B126" s="115">
        <v>6936</v>
      </c>
      <c r="C126" s="115">
        <v>8451.23</v>
      </c>
      <c r="D126" s="116" t="s">
        <v>124</v>
      </c>
      <c r="E126" s="124" t="s">
        <v>236</v>
      </c>
      <c r="F126" s="125">
        <v>46</v>
      </c>
      <c r="G126" s="125"/>
      <c r="H126" s="125" t="s">
        <v>304</v>
      </c>
      <c r="I126" s="125" t="s">
        <v>886</v>
      </c>
      <c r="J126" s="125" t="s">
        <v>347</v>
      </c>
      <c r="K126" s="126">
        <v>6936</v>
      </c>
      <c r="L126" s="126">
        <v>8451.23</v>
      </c>
      <c r="M126" s="127">
        <v>1545.85</v>
      </c>
      <c r="N126" s="128">
        <f t="shared" si="2"/>
        <v>6905.3799999999992</v>
      </c>
      <c r="O126" s="129">
        <v>2500</v>
      </c>
      <c r="P126" s="130">
        <f t="shared" si="3"/>
        <v>-5951.23</v>
      </c>
    </row>
    <row r="127" spans="1:16" x14ac:dyDescent="0.25">
      <c r="A127" s="114" t="s">
        <v>720</v>
      </c>
      <c r="B127" s="115">
        <v>101527</v>
      </c>
      <c r="C127" s="115">
        <v>126450.94</v>
      </c>
      <c r="D127" s="116" t="s">
        <v>125</v>
      </c>
      <c r="E127" s="124" t="s">
        <v>236</v>
      </c>
      <c r="F127" s="125">
        <v>49</v>
      </c>
      <c r="G127" s="125"/>
      <c r="H127" s="125" t="s">
        <v>304</v>
      </c>
      <c r="I127" s="125" t="s">
        <v>886</v>
      </c>
      <c r="J127" s="125" t="s">
        <v>319</v>
      </c>
      <c r="K127" s="126">
        <v>101527</v>
      </c>
      <c r="L127" s="126">
        <v>126450.94</v>
      </c>
      <c r="M127" s="127">
        <v>95705.57</v>
      </c>
      <c r="N127" s="128">
        <f t="shared" si="2"/>
        <v>30745.369999999995</v>
      </c>
      <c r="O127" s="129">
        <v>85000</v>
      </c>
      <c r="P127" s="130">
        <f t="shared" si="3"/>
        <v>-41450.94</v>
      </c>
    </row>
    <row r="128" spans="1:16" x14ac:dyDescent="0.25">
      <c r="A128" s="114" t="s">
        <v>722</v>
      </c>
      <c r="B128" s="115">
        <v>192497.05</v>
      </c>
      <c r="C128" s="115">
        <v>269806</v>
      </c>
      <c r="D128" s="116" t="s">
        <v>126</v>
      </c>
      <c r="E128" s="124" t="s">
        <v>237</v>
      </c>
      <c r="F128" s="125">
        <v>15</v>
      </c>
      <c r="G128" s="125"/>
      <c r="H128" s="125" t="s">
        <v>279</v>
      </c>
      <c r="I128" s="125" t="s">
        <v>886</v>
      </c>
      <c r="J128" s="125" t="s">
        <v>321</v>
      </c>
      <c r="K128" s="126">
        <v>192497.05</v>
      </c>
      <c r="L128" s="126">
        <v>269806</v>
      </c>
      <c r="M128" s="127">
        <v>200848.7</v>
      </c>
      <c r="N128" s="128">
        <f t="shared" si="2"/>
        <v>68957.299999999988</v>
      </c>
      <c r="O128" s="129">
        <v>277857.25899999996</v>
      </c>
      <c r="P128" s="130">
        <f t="shared" si="3"/>
        <v>8051.2589999999618</v>
      </c>
    </row>
    <row r="129" spans="1:16" x14ac:dyDescent="0.25">
      <c r="A129" s="114" t="s">
        <v>724</v>
      </c>
      <c r="B129" s="115">
        <v>0</v>
      </c>
      <c r="C129" s="115">
        <v>6844.55</v>
      </c>
      <c r="D129" s="116" t="s">
        <v>127</v>
      </c>
      <c r="E129" s="124" t="s">
        <v>237</v>
      </c>
      <c r="F129" s="125">
        <v>16</v>
      </c>
      <c r="G129" s="125"/>
      <c r="H129" s="125" t="s">
        <v>279</v>
      </c>
      <c r="I129" s="125" t="s">
        <v>886</v>
      </c>
      <c r="J129" s="125" t="s">
        <v>320</v>
      </c>
      <c r="K129" s="126">
        <v>0</v>
      </c>
      <c r="L129" s="126">
        <v>6844.55</v>
      </c>
      <c r="M129" s="127">
        <v>7156.55</v>
      </c>
      <c r="N129" s="128">
        <f t="shared" si="2"/>
        <v>-312</v>
      </c>
      <c r="O129" s="129">
        <v>10000</v>
      </c>
      <c r="P129" s="130">
        <f t="shared" si="3"/>
        <v>3155.45</v>
      </c>
    </row>
    <row r="130" spans="1:16" x14ac:dyDescent="0.25">
      <c r="A130" s="114" t="s">
        <v>726</v>
      </c>
      <c r="B130" s="115">
        <v>282259</v>
      </c>
      <c r="C130" s="115">
        <v>59820.59</v>
      </c>
      <c r="D130" s="116" t="s">
        <v>128</v>
      </c>
      <c r="E130" s="124" t="s">
        <v>237</v>
      </c>
      <c r="F130" s="125">
        <v>2</v>
      </c>
      <c r="G130" s="125"/>
      <c r="H130" s="125" t="s">
        <v>279</v>
      </c>
      <c r="I130" s="125" t="s">
        <v>886</v>
      </c>
      <c r="J130" s="125" t="s">
        <v>316</v>
      </c>
      <c r="K130" s="126">
        <v>282259</v>
      </c>
      <c r="L130" s="126">
        <v>59820.59</v>
      </c>
      <c r="M130" s="127">
        <v>48737.17</v>
      </c>
      <c r="N130" s="128">
        <f t="shared" ref="N130:N193" si="4">L130-M130</f>
        <v>11083.419999999998</v>
      </c>
      <c r="O130" s="129">
        <v>300000</v>
      </c>
      <c r="P130" s="130">
        <f t="shared" si="3"/>
        <v>240179.41</v>
      </c>
    </row>
    <row r="131" spans="1:16" x14ac:dyDescent="0.25">
      <c r="A131" s="114" t="s">
        <v>728</v>
      </c>
      <c r="B131" s="115">
        <v>12555</v>
      </c>
      <c r="C131" s="115">
        <v>8964.49</v>
      </c>
      <c r="D131" s="116" t="s">
        <v>129</v>
      </c>
      <c r="E131" s="124" t="s">
        <v>237</v>
      </c>
      <c r="F131" s="125">
        <v>4</v>
      </c>
      <c r="G131" s="125"/>
      <c r="H131" s="125" t="s">
        <v>279</v>
      </c>
      <c r="I131" s="125" t="s">
        <v>886</v>
      </c>
      <c r="J131" s="125" t="s">
        <v>348</v>
      </c>
      <c r="K131" s="126">
        <v>12555</v>
      </c>
      <c r="L131" s="126">
        <v>8964.49</v>
      </c>
      <c r="M131" s="127">
        <v>7226.02</v>
      </c>
      <c r="N131" s="128">
        <f t="shared" si="4"/>
        <v>1738.4699999999993</v>
      </c>
      <c r="O131" s="129">
        <v>20000</v>
      </c>
      <c r="P131" s="130">
        <f t="shared" ref="P131:P194" si="5">O131-L131</f>
        <v>11035.51</v>
      </c>
    </row>
    <row r="132" spans="1:16" x14ac:dyDescent="0.25">
      <c r="A132" s="114" t="s">
        <v>730</v>
      </c>
      <c r="B132" s="115">
        <v>0</v>
      </c>
      <c r="C132" s="115">
        <v>0</v>
      </c>
      <c r="D132" s="116" t="s">
        <v>130</v>
      </c>
      <c r="E132" s="124" t="s">
        <v>237</v>
      </c>
      <c r="F132" s="125">
        <v>4</v>
      </c>
      <c r="G132" s="125" t="s">
        <v>233</v>
      </c>
      <c r="H132" s="125" t="s">
        <v>279</v>
      </c>
      <c r="I132" s="125" t="s">
        <v>886</v>
      </c>
      <c r="J132" s="125" t="s">
        <v>349</v>
      </c>
      <c r="K132" s="126">
        <v>0</v>
      </c>
      <c r="L132" s="126">
        <v>0</v>
      </c>
      <c r="M132" s="127">
        <v>0</v>
      </c>
      <c r="N132" s="128">
        <f t="shared" si="4"/>
        <v>0</v>
      </c>
      <c r="O132" s="129">
        <v>2300</v>
      </c>
      <c r="P132" s="130">
        <f t="shared" si="5"/>
        <v>2300</v>
      </c>
    </row>
    <row r="133" spans="1:16" x14ac:dyDescent="0.25">
      <c r="A133" s="114" t="s">
        <v>736</v>
      </c>
      <c r="B133" s="115">
        <v>6120</v>
      </c>
      <c r="C133" s="115">
        <v>6120</v>
      </c>
      <c r="D133" s="116" t="s">
        <v>131</v>
      </c>
      <c r="E133" s="124" t="s">
        <v>237</v>
      </c>
      <c r="F133" s="125">
        <v>45</v>
      </c>
      <c r="G133" s="125"/>
      <c r="H133" s="125" t="s">
        <v>279</v>
      </c>
      <c r="I133" s="125" t="s">
        <v>886</v>
      </c>
      <c r="J133" s="125" t="s">
        <v>318</v>
      </c>
      <c r="K133" s="126">
        <v>6120</v>
      </c>
      <c r="L133" s="126">
        <v>6120</v>
      </c>
      <c r="M133" s="127">
        <v>4285.34</v>
      </c>
      <c r="N133" s="128">
        <f t="shared" si="4"/>
        <v>1834.6599999999999</v>
      </c>
      <c r="O133" s="129">
        <v>10000</v>
      </c>
      <c r="P133" s="130">
        <f t="shared" si="5"/>
        <v>3880</v>
      </c>
    </row>
    <row r="134" spans="1:16" x14ac:dyDescent="0.25">
      <c r="A134" s="114" t="s">
        <v>738</v>
      </c>
      <c r="B134" s="115">
        <v>41922</v>
      </c>
      <c r="C134" s="115">
        <v>29951.1</v>
      </c>
      <c r="D134" s="116" t="s">
        <v>132</v>
      </c>
      <c r="E134" s="124" t="s">
        <v>237</v>
      </c>
      <c r="F134" s="125">
        <v>46</v>
      </c>
      <c r="G134" s="125"/>
      <c r="H134" s="125" t="s">
        <v>279</v>
      </c>
      <c r="I134" s="125" t="s">
        <v>886</v>
      </c>
      <c r="J134" s="125" t="s">
        <v>350</v>
      </c>
      <c r="K134" s="126">
        <v>41922</v>
      </c>
      <c r="L134" s="126">
        <v>29951.1</v>
      </c>
      <c r="M134" s="127">
        <v>28466.1</v>
      </c>
      <c r="N134" s="128">
        <f t="shared" si="4"/>
        <v>1485</v>
      </c>
      <c r="O134" s="129">
        <v>35000</v>
      </c>
      <c r="P134" s="130">
        <f t="shared" si="5"/>
        <v>5048.9000000000015</v>
      </c>
    </row>
    <row r="135" spans="1:16" x14ac:dyDescent="0.25">
      <c r="A135" s="114" t="s">
        <v>740</v>
      </c>
      <c r="B135" s="115">
        <v>156073</v>
      </c>
      <c r="C135" s="115">
        <v>395826.9</v>
      </c>
      <c r="D135" s="116" t="s">
        <v>133</v>
      </c>
      <c r="E135" s="124" t="s">
        <v>237</v>
      </c>
      <c r="F135" s="125">
        <v>49</v>
      </c>
      <c r="G135" s="125"/>
      <c r="H135" s="125" t="s">
        <v>279</v>
      </c>
      <c r="I135" s="125" t="s">
        <v>886</v>
      </c>
      <c r="J135" s="125" t="s">
        <v>319</v>
      </c>
      <c r="K135" s="126">
        <v>156073</v>
      </c>
      <c r="L135" s="126">
        <v>395826.9</v>
      </c>
      <c r="M135" s="127">
        <v>309853.53999999998</v>
      </c>
      <c r="N135" s="128">
        <f t="shared" si="4"/>
        <v>85973.360000000044</v>
      </c>
      <c r="O135" s="129">
        <v>129792</v>
      </c>
      <c r="P135" s="130">
        <f t="shared" si="5"/>
        <v>-266034.90000000002</v>
      </c>
    </row>
    <row r="136" spans="1:16" x14ac:dyDescent="0.25">
      <c r="C136" s="115"/>
      <c r="D136" s="116" t="s">
        <v>134</v>
      </c>
      <c r="E136" s="124" t="s">
        <v>237</v>
      </c>
      <c r="F136" s="125">
        <v>4</v>
      </c>
      <c r="G136" s="125" t="s">
        <v>268</v>
      </c>
      <c r="H136" s="125" t="s">
        <v>279</v>
      </c>
      <c r="I136" s="125" t="s">
        <v>886</v>
      </c>
      <c r="J136" s="125" t="s">
        <v>352</v>
      </c>
      <c r="K136" s="126">
        <v>0</v>
      </c>
      <c r="L136" s="126">
        <v>0</v>
      </c>
      <c r="M136" s="127">
        <v>0</v>
      </c>
      <c r="N136" s="128">
        <f t="shared" si="4"/>
        <v>0</v>
      </c>
      <c r="O136" s="129">
        <v>0</v>
      </c>
      <c r="P136" s="130">
        <f t="shared" si="5"/>
        <v>0</v>
      </c>
    </row>
    <row r="137" spans="1:16" x14ac:dyDescent="0.25">
      <c r="C137" s="115"/>
      <c r="D137" s="116" t="s">
        <v>135</v>
      </c>
      <c r="E137" s="124" t="s">
        <v>237</v>
      </c>
      <c r="F137" s="125">
        <v>4</v>
      </c>
      <c r="G137" s="125" t="s">
        <v>267</v>
      </c>
      <c r="H137" s="125" t="s">
        <v>279</v>
      </c>
      <c r="I137" s="125" t="s">
        <v>886</v>
      </c>
      <c r="J137" s="125" t="s">
        <v>354</v>
      </c>
      <c r="K137" s="126">
        <v>0</v>
      </c>
      <c r="L137" s="126">
        <v>0</v>
      </c>
      <c r="M137" s="127">
        <v>0</v>
      </c>
      <c r="N137" s="128">
        <f t="shared" si="4"/>
        <v>0</v>
      </c>
      <c r="O137" s="129">
        <v>0</v>
      </c>
      <c r="P137" s="130">
        <f t="shared" si="5"/>
        <v>0</v>
      </c>
    </row>
    <row r="138" spans="1:16" x14ac:dyDescent="0.25">
      <c r="C138" s="115"/>
      <c r="D138" s="116" t="s">
        <v>136</v>
      </c>
      <c r="E138" s="124" t="s">
        <v>237</v>
      </c>
      <c r="F138" s="125">
        <v>4</v>
      </c>
      <c r="G138" s="125" t="s">
        <v>269</v>
      </c>
      <c r="H138" s="125" t="s">
        <v>279</v>
      </c>
      <c r="I138" s="125" t="s">
        <v>886</v>
      </c>
      <c r="J138" s="125" t="s">
        <v>356</v>
      </c>
      <c r="K138" s="126">
        <v>0</v>
      </c>
      <c r="L138" s="126">
        <v>0</v>
      </c>
      <c r="M138" s="127">
        <v>0</v>
      </c>
      <c r="N138" s="128">
        <f t="shared" si="4"/>
        <v>0</v>
      </c>
      <c r="O138" s="129">
        <v>0</v>
      </c>
      <c r="P138" s="130">
        <f t="shared" si="5"/>
        <v>0</v>
      </c>
    </row>
    <row r="139" spans="1:16" x14ac:dyDescent="0.25">
      <c r="A139" s="114" t="s">
        <v>742</v>
      </c>
      <c r="B139" s="115">
        <v>1845</v>
      </c>
      <c r="C139" s="115">
        <v>1845</v>
      </c>
      <c r="D139" s="116" t="s">
        <v>137</v>
      </c>
      <c r="E139" s="124" t="s">
        <v>238</v>
      </c>
      <c r="F139" s="125">
        <v>16</v>
      </c>
      <c r="G139" s="125"/>
      <c r="H139" s="125" t="s">
        <v>270</v>
      </c>
      <c r="I139" s="125" t="s">
        <v>886</v>
      </c>
      <c r="J139" s="125" t="s">
        <v>320</v>
      </c>
      <c r="K139" s="126">
        <v>1844.9999999999998</v>
      </c>
      <c r="L139" s="126">
        <v>1845</v>
      </c>
      <c r="M139" s="127">
        <v>0</v>
      </c>
      <c r="N139" s="128">
        <f t="shared" si="4"/>
        <v>1845</v>
      </c>
      <c r="O139" s="129">
        <v>2000</v>
      </c>
      <c r="P139" s="130">
        <f t="shared" si="5"/>
        <v>155</v>
      </c>
    </row>
    <row r="140" spans="1:16" x14ac:dyDescent="0.25">
      <c r="A140" s="114" t="s">
        <v>743</v>
      </c>
      <c r="B140" s="115">
        <v>518496.25</v>
      </c>
      <c r="C140" s="115">
        <v>518496.25</v>
      </c>
      <c r="D140" s="116" t="s">
        <v>138</v>
      </c>
      <c r="E140" s="124" t="s">
        <v>239</v>
      </c>
      <c r="F140" s="125">
        <v>15</v>
      </c>
      <c r="G140" s="125"/>
      <c r="H140" s="125" t="s">
        <v>287</v>
      </c>
      <c r="I140" s="125" t="s">
        <v>886</v>
      </c>
      <c r="J140" s="125" t="s">
        <v>321</v>
      </c>
      <c r="K140" s="126">
        <v>518496.24999999994</v>
      </c>
      <c r="L140" s="126">
        <v>518496.25</v>
      </c>
      <c r="M140" s="127">
        <v>353513.81</v>
      </c>
      <c r="N140" s="128">
        <f t="shared" si="4"/>
        <v>164982.44</v>
      </c>
      <c r="O140" s="129">
        <v>408376.00699999998</v>
      </c>
      <c r="P140" s="130">
        <f t="shared" si="5"/>
        <v>-110120.24300000002</v>
      </c>
    </row>
    <row r="141" spans="1:16" x14ac:dyDescent="0.25">
      <c r="A141" s="114" t="s">
        <v>745</v>
      </c>
      <c r="B141" s="115">
        <v>71200.2</v>
      </c>
      <c r="C141" s="115">
        <v>71200.2</v>
      </c>
      <c r="D141" s="116" t="s">
        <v>139</v>
      </c>
      <c r="E141" s="124" t="s">
        <v>239</v>
      </c>
      <c r="F141" s="125">
        <v>16</v>
      </c>
      <c r="G141" s="125"/>
      <c r="H141" s="125" t="s">
        <v>287</v>
      </c>
      <c r="I141" s="125" t="s">
        <v>886</v>
      </c>
      <c r="J141" s="125" t="s">
        <v>320</v>
      </c>
      <c r="K141" s="126">
        <v>71200.20150000001</v>
      </c>
      <c r="L141" s="126">
        <v>71200.2</v>
      </c>
      <c r="M141" s="127">
        <v>36929.339999999997</v>
      </c>
      <c r="N141" s="128">
        <f t="shared" si="4"/>
        <v>34270.86</v>
      </c>
      <c r="O141" s="129">
        <v>50331.979999999996</v>
      </c>
      <c r="P141" s="130">
        <f t="shared" si="5"/>
        <v>-20868.22</v>
      </c>
    </row>
    <row r="142" spans="1:16" x14ac:dyDescent="0.25">
      <c r="A142" s="114" t="s">
        <v>747</v>
      </c>
      <c r="B142" s="115">
        <v>0</v>
      </c>
      <c r="C142" s="115">
        <v>0</v>
      </c>
      <c r="D142" s="116" t="s">
        <v>140</v>
      </c>
      <c r="E142" s="124" t="s">
        <v>239</v>
      </c>
      <c r="F142" s="125">
        <v>2</v>
      </c>
      <c r="G142" s="125"/>
      <c r="H142" s="125" t="s">
        <v>287</v>
      </c>
      <c r="I142" s="125" t="s">
        <v>886</v>
      </c>
      <c r="J142" s="125" t="s">
        <v>316</v>
      </c>
      <c r="K142" s="126">
        <v>0</v>
      </c>
      <c r="L142" s="126">
        <v>0</v>
      </c>
      <c r="M142" s="127">
        <v>0</v>
      </c>
      <c r="N142" s="128">
        <f t="shared" si="4"/>
        <v>0</v>
      </c>
      <c r="O142" s="129">
        <v>0</v>
      </c>
      <c r="P142" s="130">
        <f t="shared" si="5"/>
        <v>0</v>
      </c>
    </row>
    <row r="143" spans="1:16" x14ac:dyDescent="0.25">
      <c r="A143" s="114" t="s">
        <v>749</v>
      </c>
      <c r="B143" s="115">
        <v>5151</v>
      </c>
      <c r="C143" s="115">
        <v>4618.91</v>
      </c>
      <c r="D143" s="116" t="s">
        <v>141</v>
      </c>
      <c r="E143" s="124" t="s">
        <v>239</v>
      </c>
      <c r="F143" s="125">
        <v>4</v>
      </c>
      <c r="G143" s="125"/>
      <c r="H143" s="125" t="s">
        <v>287</v>
      </c>
      <c r="I143" s="125" t="s">
        <v>886</v>
      </c>
      <c r="J143" s="125" t="s">
        <v>317</v>
      </c>
      <c r="K143" s="126">
        <v>5151</v>
      </c>
      <c r="L143" s="126">
        <v>4618.91</v>
      </c>
      <c r="M143" s="127">
        <v>3057.79</v>
      </c>
      <c r="N143" s="128">
        <f t="shared" si="4"/>
        <v>1561.12</v>
      </c>
      <c r="O143" s="129">
        <v>6500</v>
      </c>
      <c r="P143" s="130">
        <f t="shared" si="5"/>
        <v>1881.0900000000001</v>
      </c>
    </row>
    <row r="144" spans="1:16" x14ac:dyDescent="0.25">
      <c r="A144" s="114" t="s">
        <v>751</v>
      </c>
      <c r="B144" s="115">
        <v>393.74</v>
      </c>
      <c r="C144" s="115">
        <v>1168.43</v>
      </c>
      <c r="D144" s="116" t="s">
        <v>142</v>
      </c>
      <c r="E144" s="124" t="s">
        <v>239</v>
      </c>
      <c r="F144" s="125">
        <v>45</v>
      </c>
      <c r="G144" s="125"/>
      <c r="H144" s="125" t="s">
        <v>287</v>
      </c>
      <c r="I144" s="125" t="s">
        <v>886</v>
      </c>
      <c r="J144" s="125" t="s">
        <v>318</v>
      </c>
      <c r="K144" s="126">
        <v>393.74039999999997</v>
      </c>
      <c r="L144" s="126">
        <v>1168.43</v>
      </c>
      <c r="M144" s="127">
        <v>701.43</v>
      </c>
      <c r="N144" s="128">
        <f t="shared" si="4"/>
        <v>467.00000000000011</v>
      </c>
      <c r="O144" s="129">
        <v>1000</v>
      </c>
      <c r="P144" s="130">
        <f t="shared" si="5"/>
        <v>-168.43000000000006</v>
      </c>
    </row>
    <row r="145" spans="1:16" x14ac:dyDescent="0.25">
      <c r="A145" s="114" t="s">
        <v>753</v>
      </c>
      <c r="B145" s="115">
        <v>0</v>
      </c>
      <c r="C145" s="115">
        <v>0</v>
      </c>
      <c r="D145" s="116" t="s">
        <v>143</v>
      </c>
      <c r="E145" s="124" t="s">
        <v>239</v>
      </c>
      <c r="F145" s="125">
        <v>49</v>
      </c>
      <c r="G145" s="125"/>
      <c r="H145" s="125" t="s">
        <v>287</v>
      </c>
      <c r="I145" s="125" t="s">
        <v>886</v>
      </c>
      <c r="J145" s="125" t="s">
        <v>319</v>
      </c>
      <c r="K145" s="126">
        <v>0</v>
      </c>
      <c r="L145" s="126">
        <v>0</v>
      </c>
      <c r="M145" s="127">
        <v>0</v>
      </c>
      <c r="N145" s="128">
        <f t="shared" si="4"/>
        <v>0</v>
      </c>
      <c r="O145" s="129">
        <v>0</v>
      </c>
      <c r="P145" s="130">
        <f t="shared" si="5"/>
        <v>0</v>
      </c>
    </row>
    <row r="146" spans="1:16" x14ac:dyDescent="0.25">
      <c r="A146" s="114" t="s">
        <v>761</v>
      </c>
      <c r="B146" s="115">
        <v>175577.37</v>
      </c>
      <c r="C146" s="115">
        <v>179577.37</v>
      </c>
      <c r="D146" s="116" t="s">
        <v>144</v>
      </c>
      <c r="E146" s="124" t="s">
        <v>240</v>
      </c>
      <c r="F146" s="125">
        <v>16</v>
      </c>
      <c r="G146" s="125"/>
      <c r="H146" s="125" t="s">
        <v>288</v>
      </c>
      <c r="I146" s="125" t="s">
        <v>886</v>
      </c>
      <c r="J146" s="125" t="s">
        <v>320</v>
      </c>
      <c r="K146" s="126">
        <v>175577.37105000002</v>
      </c>
      <c r="L146" s="126">
        <v>179577.37</v>
      </c>
      <c r="M146" s="127">
        <v>130805.01</v>
      </c>
      <c r="N146" s="128">
        <f t="shared" si="4"/>
        <v>48772.36</v>
      </c>
      <c r="O146" s="129">
        <v>203355.89</v>
      </c>
      <c r="P146" s="130">
        <f t="shared" si="5"/>
        <v>23778.520000000019</v>
      </c>
    </row>
    <row r="147" spans="1:16" x14ac:dyDescent="0.25">
      <c r="A147" s="114" t="s">
        <v>763</v>
      </c>
      <c r="B147" s="115">
        <v>0</v>
      </c>
      <c r="C147" s="115">
        <v>0</v>
      </c>
      <c r="D147" s="116" t="s">
        <v>145</v>
      </c>
      <c r="E147" s="124" t="s">
        <v>240</v>
      </c>
      <c r="F147" s="125">
        <v>2</v>
      </c>
      <c r="G147" s="125"/>
      <c r="H147" s="125" t="s">
        <v>288</v>
      </c>
      <c r="I147" s="125" t="s">
        <v>886</v>
      </c>
      <c r="J147" s="125" t="s">
        <v>316</v>
      </c>
      <c r="K147" s="126">
        <v>0</v>
      </c>
      <c r="L147" s="126">
        <v>0</v>
      </c>
      <c r="M147" s="127">
        <v>0</v>
      </c>
      <c r="N147" s="128">
        <f t="shared" si="4"/>
        <v>0</v>
      </c>
      <c r="O147" s="129">
        <v>0</v>
      </c>
      <c r="P147" s="130">
        <f t="shared" si="5"/>
        <v>0</v>
      </c>
    </row>
    <row r="148" spans="1:16" x14ac:dyDescent="0.25">
      <c r="A148" s="114" t="s">
        <v>765</v>
      </c>
      <c r="B148" s="115">
        <v>11548.44</v>
      </c>
      <c r="C148" s="115">
        <v>11548.44</v>
      </c>
      <c r="D148" s="116" t="s">
        <v>146</v>
      </c>
      <c r="E148" s="124" t="s">
        <v>240</v>
      </c>
      <c r="F148" s="125">
        <v>4</v>
      </c>
      <c r="G148" s="125"/>
      <c r="H148" s="125" t="s">
        <v>288</v>
      </c>
      <c r="I148" s="125" t="s">
        <v>886</v>
      </c>
      <c r="J148" s="125" t="s">
        <v>317</v>
      </c>
      <c r="K148" s="126">
        <v>11548.44</v>
      </c>
      <c r="L148" s="126">
        <v>11548.44</v>
      </c>
      <c r="M148" s="127">
        <v>6700.15</v>
      </c>
      <c r="N148" s="128">
        <f t="shared" si="4"/>
        <v>4848.2900000000009</v>
      </c>
      <c r="O148" s="129">
        <v>12000</v>
      </c>
      <c r="P148" s="130">
        <f t="shared" si="5"/>
        <v>451.55999999999949</v>
      </c>
    </row>
    <row r="149" spans="1:16" x14ac:dyDescent="0.25">
      <c r="A149" s="114" t="s">
        <v>767</v>
      </c>
      <c r="B149" s="115">
        <v>13026.12</v>
      </c>
      <c r="C149" s="115">
        <v>9509.02</v>
      </c>
      <c r="D149" s="116" t="s">
        <v>147</v>
      </c>
      <c r="E149" s="124" t="s">
        <v>240</v>
      </c>
      <c r="F149" s="125">
        <v>45</v>
      </c>
      <c r="G149" s="125"/>
      <c r="H149" s="125" t="s">
        <v>288</v>
      </c>
      <c r="I149" s="125" t="s">
        <v>886</v>
      </c>
      <c r="J149" s="125" t="s">
        <v>318</v>
      </c>
      <c r="K149" s="126">
        <v>13026.1242</v>
      </c>
      <c r="L149" s="126">
        <v>9509.02</v>
      </c>
      <c r="M149" s="127">
        <v>845.66</v>
      </c>
      <c r="N149" s="128">
        <f t="shared" si="4"/>
        <v>8663.36</v>
      </c>
      <c r="O149" s="129">
        <v>12000</v>
      </c>
      <c r="P149" s="130">
        <f t="shared" si="5"/>
        <v>2490.9799999999996</v>
      </c>
    </row>
    <row r="150" spans="1:16" x14ac:dyDescent="0.25">
      <c r="A150" s="114" t="s">
        <v>777</v>
      </c>
      <c r="B150" s="115">
        <v>184322.68</v>
      </c>
      <c r="C150" s="115">
        <v>184322.68</v>
      </c>
      <c r="D150" s="116" t="s">
        <v>148</v>
      </c>
      <c r="E150" s="124" t="s">
        <v>241</v>
      </c>
      <c r="F150" s="125">
        <v>15</v>
      </c>
      <c r="G150" s="125"/>
      <c r="H150" s="125" t="s">
        <v>298</v>
      </c>
      <c r="I150" s="125" t="s">
        <v>886</v>
      </c>
      <c r="J150" s="125" t="s">
        <v>321</v>
      </c>
      <c r="K150" s="126">
        <v>184322.67499999999</v>
      </c>
      <c r="L150" s="126">
        <v>184322.68</v>
      </c>
      <c r="M150" s="127">
        <v>112993.53</v>
      </c>
      <c r="N150" s="128">
        <f t="shared" si="4"/>
        <v>71329.149999999994</v>
      </c>
      <c r="O150" s="129">
        <v>247638.79299999998</v>
      </c>
      <c r="P150" s="130">
        <f t="shared" si="5"/>
        <v>63316.112999999983</v>
      </c>
    </row>
    <row r="151" spans="1:16" x14ac:dyDescent="0.25">
      <c r="A151" s="114" t="s">
        <v>779</v>
      </c>
      <c r="B151" s="115">
        <v>0</v>
      </c>
      <c r="C151" s="115">
        <v>0</v>
      </c>
      <c r="D151" s="116" t="s">
        <v>149</v>
      </c>
      <c r="E151" s="124" t="s">
        <v>241</v>
      </c>
      <c r="F151" s="125">
        <v>4</v>
      </c>
      <c r="G151" s="125"/>
      <c r="H151" s="125" t="s">
        <v>298</v>
      </c>
      <c r="I151" s="125" t="s">
        <v>886</v>
      </c>
      <c r="J151" s="125" t="s">
        <v>317</v>
      </c>
      <c r="K151" s="126">
        <v>0</v>
      </c>
      <c r="L151" s="126">
        <v>0</v>
      </c>
      <c r="M151" s="127">
        <v>0</v>
      </c>
      <c r="N151" s="128">
        <f t="shared" si="4"/>
        <v>0</v>
      </c>
      <c r="O151" s="129">
        <v>0</v>
      </c>
      <c r="P151" s="130">
        <f t="shared" si="5"/>
        <v>0</v>
      </c>
    </row>
    <row r="152" spans="1:16" x14ac:dyDescent="0.25">
      <c r="A152" s="114" t="s">
        <v>780</v>
      </c>
      <c r="B152" s="115">
        <v>2726.15</v>
      </c>
      <c r="C152" s="115">
        <v>2726.15</v>
      </c>
      <c r="D152" s="116" t="s">
        <v>150</v>
      </c>
      <c r="E152" s="124" t="s">
        <v>241</v>
      </c>
      <c r="F152" s="125">
        <v>45</v>
      </c>
      <c r="G152" s="125"/>
      <c r="H152" s="125" t="s">
        <v>298</v>
      </c>
      <c r="I152" s="125" t="s">
        <v>886</v>
      </c>
      <c r="J152" s="125" t="s">
        <v>318</v>
      </c>
      <c r="K152" s="126">
        <v>2726.154</v>
      </c>
      <c r="L152" s="126">
        <v>2726.15</v>
      </c>
      <c r="M152" s="127">
        <v>0</v>
      </c>
      <c r="N152" s="128">
        <f t="shared" si="4"/>
        <v>2726.15</v>
      </c>
      <c r="O152" s="129">
        <v>2500</v>
      </c>
      <c r="P152" s="130">
        <f t="shared" si="5"/>
        <v>-226.15000000000009</v>
      </c>
    </row>
    <row r="153" spans="1:16" x14ac:dyDescent="0.25">
      <c r="A153" s="114" t="s">
        <v>782</v>
      </c>
      <c r="B153" s="115">
        <v>0</v>
      </c>
      <c r="C153" s="115">
        <v>0</v>
      </c>
      <c r="D153" s="116" t="s">
        <v>151</v>
      </c>
      <c r="E153" s="124" t="s">
        <v>241</v>
      </c>
      <c r="F153" s="125">
        <v>49</v>
      </c>
      <c r="G153" s="125"/>
      <c r="H153" s="125" t="s">
        <v>298</v>
      </c>
      <c r="I153" s="125" t="s">
        <v>886</v>
      </c>
      <c r="J153" s="125" t="s">
        <v>319</v>
      </c>
      <c r="K153" s="126">
        <v>0</v>
      </c>
      <c r="L153" s="126">
        <v>0</v>
      </c>
      <c r="M153" s="127">
        <v>0</v>
      </c>
      <c r="N153" s="128">
        <f t="shared" si="4"/>
        <v>0</v>
      </c>
      <c r="O153" s="129">
        <v>0</v>
      </c>
      <c r="P153" s="130">
        <f t="shared" si="5"/>
        <v>0</v>
      </c>
    </row>
    <row r="154" spans="1:16" x14ac:dyDescent="0.25">
      <c r="A154" s="114" t="s">
        <v>784</v>
      </c>
      <c r="B154" s="115">
        <v>123233.7</v>
      </c>
      <c r="C154" s="115">
        <v>125233.7</v>
      </c>
      <c r="D154" s="116" t="s">
        <v>152</v>
      </c>
      <c r="E154" s="124" t="s">
        <v>242</v>
      </c>
      <c r="F154" s="125">
        <v>15</v>
      </c>
      <c r="G154" s="125"/>
      <c r="H154" s="125" t="s">
        <v>305</v>
      </c>
      <c r="I154" s="125" t="s">
        <v>886</v>
      </c>
      <c r="J154" s="125" t="s">
        <v>321</v>
      </c>
      <c r="K154" s="126">
        <v>123233.69999999998</v>
      </c>
      <c r="L154" s="126">
        <v>125233.7</v>
      </c>
      <c r="M154" s="127">
        <v>78329.039999999994</v>
      </c>
      <c r="N154" s="128">
        <f t="shared" si="4"/>
        <v>46904.66</v>
      </c>
      <c r="O154" s="129">
        <v>129230.625</v>
      </c>
      <c r="P154" s="130">
        <f t="shared" si="5"/>
        <v>3996.9250000000029</v>
      </c>
    </row>
    <row r="155" spans="1:16" x14ac:dyDescent="0.25">
      <c r="A155" s="114" t="s">
        <v>786</v>
      </c>
      <c r="B155" s="115">
        <v>0</v>
      </c>
      <c r="C155" s="115">
        <v>0</v>
      </c>
      <c r="D155" s="116" t="s">
        <v>153</v>
      </c>
      <c r="E155" s="124" t="s">
        <v>242</v>
      </c>
      <c r="F155" s="125">
        <v>4</v>
      </c>
      <c r="G155" s="125"/>
      <c r="H155" s="125" t="s">
        <v>305</v>
      </c>
      <c r="I155" s="125" t="s">
        <v>886</v>
      </c>
      <c r="J155" s="125" t="s">
        <v>317</v>
      </c>
      <c r="K155" s="126">
        <v>0</v>
      </c>
      <c r="L155" s="126">
        <v>0</v>
      </c>
      <c r="M155" s="127">
        <v>0</v>
      </c>
      <c r="N155" s="128">
        <f t="shared" si="4"/>
        <v>0</v>
      </c>
      <c r="O155" s="129">
        <v>0</v>
      </c>
      <c r="P155" s="130">
        <f t="shared" si="5"/>
        <v>0</v>
      </c>
    </row>
    <row r="156" spans="1:16" x14ac:dyDescent="0.25">
      <c r="A156" s="114" t="s">
        <v>788</v>
      </c>
      <c r="B156" s="115">
        <v>245.12</v>
      </c>
      <c r="C156" s="115">
        <v>448.52</v>
      </c>
      <c r="D156" s="116" t="s">
        <v>154</v>
      </c>
      <c r="E156" s="124" t="s">
        <v>242</v>
      </c>
      <c r="F156" s="125">
        <v>45</v>
      </c>
      <c r="G156" s="125"/>
      <c r="H156" s="125" t="s">
        <v>305</v>
      </c>
      <c r="I156" s="125" t="s">
        <v>886</v>
      </c>
      <c r="J156" s="125" t="s">
        <v>318</v>
      </c>
      <c r="K156" s="126">
        <v>245.11620000000002</v>
      </c>
      <c r="L156" s="126">
        <v>448.52</v>
      </c>
      <c r="M156" s="127">
        <v>203.4</v>
      </c>
      <c r="N156" s="128">
        <f t="shared" si="4"/>
        <v>245.11999999999998</v>
      </c>
      <c r="O156" s="129">
        <v>250</v>
      </c>
      <c r="P156" s="130">
        <f t="shared" si="5"/>
        <v>-198.51999999999998</v>
      </c>
    </row>
    <row r="157" spans="1:16" ht="15.75" x14ac:dyDescent="0.25">
      <c r="A157" s="114" t="s">
        <v>794</v>
      </c>
      <c r="B157" s="115">
        <v>30000</v>
      </c>
      <c r="C157" s="115">
        <v>29808.98</v>
      </c>
      <c r="D157" s="133" t="s">
        <v>155</v>
      </c>
      <c r="E157" s="134" t="s">
        <v>243</v>
      </c>
      <c r="F157" s="125">
        <v>15</v>
      </c>
      <c r="G157" s="125"/>
      <c r="H157" s="125" t="s">
        <v>300</v>
      </c>
      <c r="I157" s="125" t="s">
        <v>886</v>
      </c>
      <c r="J157" s="125" t="s">
        <v>321</v>
      </c>
      <c r="K157" s="126">
        <v>30000</v>
      </c>
      <c r="L157" s="126">
        <v>29808.98</v>
      </c>
      <c r="M157" s="127">
        <v>0</v>
      </c>
      <c r="N157" s="128">
        <f t="shared" si="4"/>
        <v>29808.98</v>
      </c>
      <c r="O157" s="129">
        <v>0</v>
      </c>
      <c r="P157" s="130">
        <f t="shared" si="5"/>
        <v>-29808.98</v>
      </c>
    </row>
    <row r="158" spans="1:16" ht="15.75" x14ac:dyDescent="0.25">
      <c r="A158" s="114" t="s">
        <v>796</v>
      </c>
      <c r="B158" s="115">
        <v>3931</v>
      </c>
      <c r="C158" s="115">
        <v>4122.0200000000004</v>
      </c>
      <c r="D158" s="133" t="s">
        <v>156</v>
      </c>
      <c r="E158" s="134" t="s">
        <v>243</v>
      </c>
      <c r="F158" s="125">
        <v>49</v>
      </c>
      <c r="G158" s="125"/>
      <c r="H158" s="125" t="s">
        <v>300</v>
      </c>
      <c r="I158" s="125" t="s">
        <v>886</v>
      </c>
      <c r="J158" s="125" t="s">
        <v>319</v>
      </c>
      <c r="K158" s="126">
        <v>3931</v>
      </c>
      <c r="L158" s="126">
        <v>4122.0200000000004</v>
      </c>
      <c r="M158" s="127">
        <v>3297.6</v>
      </c>
      <c r="N158" s="128">
        <f t="shared" si="4"/>
        <v>824.42000000000053</v>
      </c>
      <c r="O158" s="129">
        <v>5048</v>
      </c>
      <c r="P158" s="130">
        <f t="shared" si="5"/>
        <v>925.97999999999956</v>
      </c>
    </row>
    <row r="159" spans="1:16" x14ac:dyDescent="0.25">
      <c r="A159" s="114" t="s">
        <v>798</v>
      </c>
      <c r="B159" s="115">
        <v>54520.639999999999</v>
      </c>
      <c r="C159" s="115">
        <v>70520.639999999999</v>
      </c>
      <c r="D159" s="116" t="s">
        <v>157</v>
      </c>
      <c r="E159" s="124" t="s">
        <v>244</v>
      </c>
      <c r="F159" s="125">
        <v>15</v>
      </c>
      <c r="G159" s="125"/>
      <c r="H159" s="125" t="s">
        <v>278</v>
      </c>
      <c r="I159" s="125" t="s">
        <v>886</v>
      </c>
      <c r="J159" s="125" t="s">
        <v>321</v>
      </c>
      <c r="K159" s="126">
        <v>54520.641673124992</v>
      </c>
      <c r="L159" s="126">
        <v>70520.639999999999</v>
      </c>
      <c r="M159" s="127">
        <v>52642.03</v>
      </c>
      <c r="N159" s="128">
        <f t="shared" si="4"/>
        <v>17878.61</v>
      </c>
      <c r="O159" s="129">
        <v>85000</v>
      </c>
      <c r="P159" s="130">
        <f t="shared" si="5"/>
        <v>14479.36</v>
      </c>
    </row>
    <row r="160" spans="1:16" x14ac:dyDescent="0.25">
      <c r="A160" s="114" t="s">
        <v>800</v>
      </c>
      <c r="B160" s="115">
        <v>8287.5</v>
      </c>
      <c r="C160" s="115">
        <v>8287.5</v>
      </c>
      <c r="D160" s="116" t="s">
        <v>158</v>
      </c>
      <c r="E160" s="124" t="s">
        <v>244</v>
      </c>
      <c r="F160" s="125">
        <v>4</v>
      </c>
      <c r="G160" s="125"/>
      <c r="H160" s="125" t="s">
        <v>278</v>
      </c>
      <c r="I160" s="125" t="s">
        <v>886</v>
      </c>
      <c r="J160" s="125" t="s">
        <v>317</v>
      </c>
      <c r="K160" s="126">
        <v>8287.5</v>
      </c>
      <c r="L160" s="126">
        <v>8287.5</v>
      </c>
      <c r="M160" s="127">
        <v>1776.42</v>
      </c>
      <c r="N160" s="128">
        <f t="shared" si="4"/>
        <v>6511.08</v>
      </c>
      <c r="O160" s="129">
        <v>8500</v>
      </c>
      <c r="P160" s="130">
        <f t="shared" si="5"/>
        <v>212.5</v>
      </c>
    </row>
    <row r="161" spans="1:16" x14ac:dyDescent="0.25">
      <c r="A161" s="114" t="s">
        <v>802</v>
      </c>
      <c r="B161" s="115">
        <v>2111.52</v>
      </c>
      <c r="C161" s="115">
        <v>2206.52</v>
      </c>
      <c r="D161" s="116" t="s">
        <v>159</v>
      </c>
      <c r="E161" s="124" t="s">
        <v>244</v>
      </c>
      <c r="F161" s="125">
        <v>45</v>
      </c>
      <c r="G161" s="125"/>
      <c r="H161" s="125" t="s">
        <v>278</v>
      </c>
      <c r="I161" s="125" t="s">
        <v>886</v>
      </c>
      <c r="J161" s="125" t="s">
        <v>318</v>
      </c>
      <c r="K161" s="126">
        <v>2111.5223999999998</v>
      </c>
      <c r="L161" s="126">
        <v>2206.52</v>
      </c>
      <c r="M161" s="127">
        <v>0</v>
      </c>
      <c r="N161" s="128">
        <f t="shared" si="4"/>
        <v>2206.52</v>
      </c>
      <c r="O161" s="129">
        <v>2000</v>
      </c>
      <c r="P161" s="130">
        <f t="shared" si="5"/>
        <v>-206.51999999999998</v>
      </c>
    </row>
    <row r="162" spans="1:16" x14ac:dyDescent="0.25">
      <c r="A162" s="114" t="s">
        <v>804</v>
      </c>
      <c r="B162" s="115">
        <v>414293.73</v>
      </c>
      <c r="C162" s="115">
        <v>411793.73</v>
      </c>
      <c r="D162" s="116" t="s">
        <v>160</v>
      </c>
      <c r="E162" s="124" t="s">
        <v>245</v>
      </c>
      <c r="F162" s="125">
        <v>15</v>
      </c>
      <c r="G162" s="125"/>
      <c r="H162" s="125" t="s">
        <v>291</v>
      </c>
      <c r="I162" s="125" t="s">
        <v>886</v>
      </c>
      <c r="J162" s="125" t="s">
        <v>321</v>
      </c>
      <c r="K162" s="126">
        <v>414293.72499999998</v>
      </c>
      <c r="L162" s="126">
        <v>411793.73</v>
      </c>
      <c r="M162" s="127">
        <v>280059.39</v>
      </c>
      <c r="N162" s="128">
        <f t="shared" si="4"/>
        <v>131734.33999999997</v>
      </c>
      <c r="O162" s="129">
        <v>468517.4</v>
      </c>
      <c r="P162" s="130">
        <f t="shared" si="5"/>
        <v>56723.670000000042</v>
      </c>
    </row>
    <row r="163" spans="1:16" x14ac:dyDescent="0.25">
      <c r="A163" s="114" t="s">
        <v>806</v>
      </c>
      <c r="B163" s="115">
        <v>99791.83</v>
      </c>
      <c r="C163" s="115">
        <v>101708</v>
      </c>
      <c r="D163" s="116" t="s">
        <v>161</v>
      </c>
      <c r="E163" s="124" t="s">
        <v>245</v>
      </c>
      <c r="F163" s="125">
        <v>16</v>
      </c>
      <c r="G163" s="125"/>
      <c r="H163" s="125" t="s">
        <v>291</v>
      </c>
      <c r="I163" s="125" t="s">
        <v>886</v>
      </c>
      <c r="J163" s="125" t="s">
        <v>320</v>
      </c>
      <c r="K163" s="126">
        <v>99791.827500000014</v>
      </c>
      <c r="L163" s="126">
        <v>101708</v>
      </c>
      <c r="M163" s="127">
        <v>80518.86</v>
      </c>
      <c r="N163" s="128">
        <f t="shared" si="4"/>
        <v>21189.14</v>
      </c>
      <c r="O163" s="129">
        <v>104825.537</v>
      </c>
      <c r="P163" s="130">
        <f t="shared" si="5"/>
        <v>3117.5369999999966</v>
      </c>
    </row>
    <row r="164" spans="1:16" x14ac:dyDescent="0.25">
      <c r="A164" s="114" t="s">
        <v>808</v>
      </c>
      <c r="B164" s="115">
        <v>18157.060000000001</v>
      </c>
      <c r="C164" s="115">
        <v>18157.060000000001</v>
      </c>
      <c r="D164" s="116" t="s">
        <v>162</v>
      </c>
      <c r="E164" s="124" t="s">
        <v>245</v>
      </c>
      <c r="F164" s="125">
        <v>2</v>
      </c>
      <c r="G164" s="125"/>
      <c r="H164" s="125" t="s">
        <v>291</v>
      </c>
      <c r="I164" s="125" t="s">
        <v>886</v>
      </c>
      <c r="J164" s="125" t="s">
        <v>316</v>
      </c>
      <c r="K164" s="126">
        <v>18157.060800000003</v>
      </c>
      <c r="L164" s="126">
        <v>18157.060000000001</v>
      </c>
      <c r="M164" s="127">
        <v>7835.52</v>
      </c>
      <c r="N164" s="128">
        <f t="shared" si="4"/>
        <v>10321.540000000001</v>
      </c>
      <c r="O164" s="129">
        <v>7000</v>
      </c>
      <c r="P164" s="130">
        <f t="shared" si="5"/>
        <v>-11157.060000000001</v>
      </c>
    </row>
    <row r="165" spans="1:16" x14ac:dyDescent="0.25">
      <c r="A165" s="114" t="s">
        <v>810</v>
      </c>
      <c r="B165" s="115">
        <v>119952.92</v>
      </c>
      <c r="C165" s="115">
        <v>67239.320000000007</v>
      </c>
      <c r="D165" s="116" t="s">
        <v>163</v>
      </c>
      <c r="E165" s="124" t="s">
        <v>245</v>
      </c>
      <c r="F165" s="125">
        <v>4</v>
      </c>
      <c r="G165" s="125"/>
      <c r="H165" s="125" t="s">
        <v>291</v>
      </c>
      <c r="I165" s="125" t="s">
        <v>886</v>
      </c>
      <c r="J165" s="125" t="s">
        <v>317</v>
      </c>
      <c r="K165" s="126">
        <v>119952.91799999999</v>
      </c>
      <c r="L165" s="126">
        <v>67239.320000000007</v>
      </c>
      <c r="M165" s="127">
        <v>65718.929999999993</v>
      </c>
      <c r="N165" s="128">
        <f t="shared" si="4"/>
        <v>1520.390000000014</v>
      </c>
      <c r="O165" s="129">
        <v>60000</v>
      </c>
      <c r="P165" s="130">
        <f t="shared" si="5"/>
        <v>-7239.320000000007</v>
      </c>
    </row>
    <row r="166" spans="1:16" x14ac:dyDescent="0.25">
      <c r="A166" s="114" t="s">
        <v>812</v>
      </c>
      <c r="B166" s="115">
        <v>0</v>
      </c>
      <c r="C166" s="115">
        <v>60000</v>
      </c>
      <c r="D166" s="116" t="s">
        <v>164</v>
      </c>
      <c r="E166" s="124" t="s">
        <v>245</v>
      </c>
      <c r="F166" s="125">
        <v>4</v>
      </c>
      <c r="G166" s="125" t="s">
        <v>233</v>
      </c>
      <c r="H166" s="125" t="s">
        <v>291</v>
      </c>
      <c r="I166" s="125" t="s">
        <v>886</v>
      </c>
      <c r="J166" s="125" t="s">
        <v>358</v>
      </c>
      <c r="K166" s="126">
        <v>0</v>
      </c>
      <c r="L166" s="126">
        <v>60000</v>
      </c>
      <c r="M166" s="127">
        <v>36838.300000000003</v>
      </c>
      <c r="N166" s="128">
        <f t="shared" si="4"/>
        <v>23161.699999999997</v>
      </c>
      <c r="O166" s="129">
        <v>2300</v>
      </c>
      <c r="P166" s="130">
        <f t="shared" si="5"/>
        <v>-57700</v>
      </c>
    </row>
    <row r="167" spans="1:16" x14ac:dyDescent="0.25">
      <c r="C167" s="115"/>
      <c r="D167" s="116" t="s">
        <v>165</v>
      </c>
      <c r="E167" s="124" t="s">
        <v>245</v>
      </c>
      <c r="F167" s="125">
        <v>401</v>
      </c>
      <c r="G167" s="125"/>
      <c r="H167" s="125" t="s">
        <v>291</v>
      </c>
      <c r="I167" s="125" t="s">
        <v>886</v>
      </c>
      <c r="J167" s="125" t="s">
        <v>357</v>
      </c>
      <c r="K167" s="126">
        <v>0</v>
      </c>
      <c r="L167" s="126">
        <v>0</v>
      </c>
      <c r="M167" s="127">
        <v>0</v>
      </c>
      <c r="N167" s="128">
        <f t="shared" si="4"/>
        <v>0</v>
      </c>
      <c r="O167" s="129">
        <v>55000</v>
      </c>
      <c r="P167" s="130">
        <f t="shared" si="5"/>
        <v>55000</v>
      </c>
    </row>
    <row r="168" spans="1:16" x14ac:dyDescent="0.25">
      <c r="A168" s="114" t="s">
        <v>814</v>
      </c>
      <c r="B168" s="115">
        <v>24969.599999999999</v>
      </c>
      <c r="C168" s="115">
        <v>32655.52</v>
      </c>
      <c r="D168" s="116" t="s">
        <v>166</v>
      </c>
      <c r="E168" s="124" t="s">
        <v>245</v>
      </c>
      <c r="F168" s="125">
        <v>45</v>
      </c>
      <c r="G168" s="125"/>
      <c r="H168" s="125" t="s">
        <v>291</v>
      </c>
      <c r="I168" s="125" t="s">
        <v>886</v>
      </c>
      <c r="J168" s="125" t="s">
        <v>318</v>
      </c>
      <c r="K168" s="126">
        <v>24969.600000000002</v>
      </c>
      <c r="L168" s="126">
        <v>32655.52</v>
      </c>
      <c r="M168" s="127">
        <v>31928.87</v>
      </c>
      <c r="N168" s="128">
        <f t="shared" si="4"/>
        <v>726.65000000000146</v>
      </c>
      <c r="O168" s="129">
        <v>45000</v>
      </c>
      <c r="P168" s="130">
        <f t="shared" si="5"/>
        <v>12344.48</v>
      </c>
    </row>
    <row r="169" spans="1:16" x14ac:dyDescent="0.25">
      <c r="C169" s="115"/>
      <c r="D169" s="116" t="s">
        <v>167</v>
      </c>
      <c r="E169" s="124" t="s">
        <v>245</v>
      </c>
      <c r="F169" s="125">
        <v>49</v>
      </c>
      <c r="G169" s="125"/>
      <c r="H169" s="125" t="s">
        <v>291</v>
      </c>
      <c r="I169" s="125" t="s">
        <v>886</v>
      </c>
      <c r="J169" s="125" t="s">
        <v>359</v>
      </c>
      <c r="K169" s="126">
        <v>0</v>
      </c>
      <c r="L169" s="126">
        <v>0</v>
      </c>
      <c r="M169" s="127">
        <v>0</v>
      </c>
      <c r="N169" s="128">
        <f t="shared" si="4"/>
        <v>0</v>
      </c>
      <c r="O169" s="129">
        <v>0</v>
      </c>
      <c r="P169" s="130">
        <f t="shared" si="5"/>
        <v>0</v>
      </c>
    </row>
    <row r="170" spans="1:16" ht="30" x14ac:dyDescent="0.25">
      <c r="A170" s="114" t="s">
        <v>816</v>
      </c>
      <c r="B170" s="115">
        <v>120075.68</v>
      </c>
      <c r="C170" s="115">
        <v>43849.79</v>
      </c>
      <c r="D170" s="116" t="s">
        <v>168</v>
      </c>
      <c r="E170" s="124" t="s">
        <v>246</v>
      </c>
      <c r="F170" s="125">
        <v>16</v>
      </c>
      <c r="G170" s="125"/>
      <c r="H170" s="125" t="s">
        <v>283</v>
      </c>
      <c r="I170" s="125" t="s">
        <v>886</v>
      </c>
      <c r="J170" s="125" t="s">
        <v>360</v>
      </c>
      <c r="K170" s="126">
        <v>120075.67499999999</v>
      </c>
      <c r="L170" s="126">
        <v>43849.79</v>
      </c>
      <c r="M170" s="127">
        <v>37027.089999999997</v>
      </c>
      <c r="N170" s="128">
        <f t="shared" si="4"/>
        <v>6822.7000000000044</v>
      </c>
      <c r="O170" s="129">
        <v>87000</v>
      </c>
      <c r="P170" s="130">
        <f t="shared" si="5"/>
        <v>43150.21</v>
      </c>
    </row>
    <row r="171" spans="1:16" x14ac:dyDescent="0.25">
      <c r="A171" s="114" t="s">
        <v>818</v>
      </c>
      <c r="B171" s="115">
        <v>0</v>
      </c>
      <c r="C171" s="115">
        <v>0</v>
      </c>
      <c r="D171" s="116" t="s">
        <v>169</v>
      </c>
      <c r="E171" s="124" t="s">
        <v>246</v>
      </c>
      <c r="F171" s="125">
        <v>2</v>
      </c>
      <c r="G171" s="125"/>
      <c r="H171" s="125" t="s">
        <v>283</v>
      </c>
      <c r="I171" s="125" t="s">
        <v>886</v>
      </c>
      <c r="J171" s="125" t="s">
        <v>316</v>
      </c>
      <c r="K171" s="126">
        <v>0</v>
      </c>
      <c r="L171" s="126">
        <v>0</v>
      </c>
      <c r="M171" s="127">
        <v>0</v>
      </c>
      <c r="N171" s="128">
        <f t="shared" si="4"/>
        <v>0</v>
      </c>
      <c r="O171" s="129">
        <v>0</v>
      </c>
      <c r="P171" s="130">
        <f t="shared" si="5"/>
        <v>0</v>
      </c>
    </row>
    <row r="172" spans="1:16" x14ac:dyDescent="0.25">
      <c r="A172" s="114" t="s">
        <v>820</v>
      </c>
      <c r="B172" s="115">
        <v>0</v>
      </c>
      <c r="C172" s="115">
        <v>43269.33</v>
      </c>
      <c r="D172" s="116" t="s">
        <v>170</v>
      </c>
      <c r="E172" s="124" t="s">
        <v>246</v>
      </c>
      <c r="F172" s="125">
        <v>21</v>
      </c>
      <c r="G172" s="125"/>
      <c r="H172" s="125" t="s">
        <v>283</v>
      </c>
      <c r="I172" s="125" t="s">
        <v>886</v>
      </c>
      <c r="J172" s="125" t="s">
        <v>361</v>
      </c>
      <c r="K172" s="126">
        <v>0</v>
      </c>
      <c r="L172" s="126">
        <v>43269.33</v>
      </c>
      <c r="M172" s="127">
        <v>43269.33</v>
      </c>
      <c r="N172" s="128">
        <f t="shared" si="4"/>
        <v>0</v>
      </c>
      <c r="O172" s="129">
        <v>0</v>
      </c>
      <c r="P172" s="130">
        <f t="shared" si="5"/>
        <v>-43269.33</v>
      </c>
    </row>
    <row r="173" spans="1:16" x14ac:dyDescent="0.25">
      <c r="A173" s="114" t="s">
        <v>822</v>
      </c>
      <c r="B173" s="115">
        <v>84181.91</v>
      </c>
      <c r="C173" s="115">
        <v>46225.91</v>
      </c>
      <c r="D173" s="116" t="s">
        <v>171</v>
      </c>
      <c r="E173" s="124" t="s">
        <v>246</v>
      </c>
      <c r="F173" s="125">
        <v>4</v>
      </c>
      <c r="G173" s="125"/>
      <c r="H173" s="125" t="s">
        <v>283</v>
      </c>
      <c r="I173" s="125" t="s">
        <v>886</v>
      </c>
      <c r="J173" s="125" t="s">
        <v>362</v>
      </c>
      <c r="K173" s="126">
        <v>28444.74</v>
      </c>
      <c r="L173" s="126">
        <v>46225.91</v>
      </c>
      <c r="M173" s="127">
        <v>34184.120000000003</v>
      </c>
      <c r="N173" s="128">
        <f t="shared" si="4"/>
        <v>12041.79</v>
      </c>
      <c r="O173" s="129">
        <v>30000</v>
      </c>
      <c r="P173" s="130">
        <f t="shared" si="5"/>
        <v>-16225.910000000003</v>
      </c>
    </row>
    <row r="174" spans="1:16" x14ac:dyDescent="0.25">
      <c r="A174" s="114" t="s">
        <v>824</v>
      </c>
      <c r="B174" s="115">
        <v>0</v>
      </c>
      <c r="C174" s="115">
        <v>102909.3</v>
      </c>
      <c r="D174" s="116" t="s">
        <v>171</v>
      </c>
      <c r="E174" s="124" t="s">
        <v>246</v>
      </c>
      <c r="F174" s="125">
        <v>4</v>
      </c>
      <c r="G174" s="125"/>
      <c r="H174" s="125" t="s">
        <v>283</v>
      </c>
      <c r="I174" s="125" t="s">
        <v>886</v>
      </c>
      <c r="J174" s="135" t="s">
        <v>317</v>
      </c>
      <c r="K174" s="126">
        <v>55737.17</v>
      </c>
      <c r="L174" s="126">
        <v>102909.3</v>
      </c>
      <c r="M174" s="127">
        <v>83997.83</v>
      </c>
      <c r="N174" s="128">
        <f t="shared" si="4"/>
        <v>18911.47</v>
      </c>
      <c r="O174" s="129">
        <v>20000</v>
      </c>
      <c r="P174" s="130">
        <f t="shared" si="5"/>
        <v>-82909.3</v>
      </c>
    </row>
    <row r="175" spans="1:16" x14ac:dyDescent="0.25">
      <c r="A175" s="114" t="s">
        <v>826</v>
      </c>
      <c r="B175" s="115">
        <v>0</v>
      </c>
      <c r="C175" s="115">
        <v>0</v>
      </c>
      <c r="D175" s="116" t="s">
        <v>172</v>
      </c>
      <c r="E175" s="124" t="s">
        <v>246</v>
      </c>
      <c r="F175" s="125">
        <v>45</v>
      </c>
      <c r="G175" s="125"/>
      <c r="H175" s="125" t="s">
        <v>283</v>
      </c>
      <c r="I175" s="125" t="s">
        <v>886</v>
      </c>
      <c r="J175" s="125" t="s">
        <v>318</v>
      </c>
      <c r="K175" s="126">
        <v>0</v>
      </c>
      <c r="L175" s="126">
        <v>0</v>
      </c>
      <c r="M175" s="127">
        <v>0</v>
      </c>
      <c r="N175" s="128">
        <f t="shared" si="4"/>
        <v>0</v>
      </c>
      <c r="O175" s="129">
        <v>120000</v>
      </c>
      <c r="P175" s="130">
        <f t="shared" si="5"/>
        <v>120000</v>
      </c>
    </row>
    <row r="176" spans="1:16" x14ac:dyDescent="0.25">
      <c r="A176" s="114" t="s">
        <v>828</v>
      </c>
      <c r="B176" s="115">
        <v>0</v>
      </c>
      <c r="C176" s="115">
        <v>0</v>
      </c>
      <c r="D176" s="116" t="s">
        <v>173</v>
      </c>
      <c r="E176" s="124" t="s">
        <v>247</v>
      </c>
      <c r="F176" s="125">
        <v>2</v>
      </c>
      <c r="G176" s="125"/>
      <c r="H176" s="125" t="s">
        <v>286</v>
      </c>
      <c r="I176" s="125" t="s">
        <v>886</v>
      </c>
      <c r="J176" s="125" t="s">
        <v>316</v>
      </c>
      <c r="K176" s="126">
        <v>0</v>
      </c>
      <c r="L176" s="126">
        <v>0</v>
      </c>
      <c r="M176" s="127">
        <v>0</v>
      </c>
      <c r="N176" s="128">
        <f t="shared" si="4"/>
        <v>0</v>
      </c>
      <c r="O176" s="129">
        <v>0</v>
      </c>
      <c r="P176" s="130">
        <f t="shared" si="5"/>
        <v>0</v>
      </c>
    </row>
    <row r="177" spans="1:16" x14ac:dyDescent="0.25">
      <c r="A177" s="114" t="s">
        <v>830</v>
      </c>
      <c r="B177" s="115">
        <v>84991.34</v>
      </c>
      <c r="C177" s="115">
        <v>27335.88</v>
      </c>
      <c r="D177" s="116" t="s">
        <v>174</v>
      </c>
      <c r="E177" s="124" t="s">
        <v>247</v>
      </c>
      <c r="F177" s="125">
        <v>4</v>
      </c>
      <c r="G177" s="125"/>
      <c r="H177" s="125" t="s">
        <v>286</v>
      </c>
      <c r="I177" s="125" t="s">
        <v>886</v>
      </c>
      <c r="J177" s="125" t="s">
        <v>317</v>
      </c>
      <c r="K177" s="126">
        <v>84991.336800000005</v>
      </c>
      <c r="L177" s="126">
        <v>27335.88</v>
      </c>
      <c r="M177" s="127">
        <v>21178.01</v>
      </c>
      <c r="N177" s="128">
        <f t="shared" si="4"/>
        <v>6157.8700000000026</v>
      </c>
      <c r="O177" s="129">
        <v>40000</v>
      </c>
      <c r="P177" s="130">
        <f t="shared" si="5"/>
        <v>12664.119999999999</v>
      </c>
    </row>
    <row r="178" spans="1:16" x14ac:dyDescent="0.25">
      <c r="A178" s="114" t="s">
        <v>832</v>
      </c>
      <c r="B178" s="115">
        <v>468.18</v>
      </c>
      <c r="C178" s="115">
        <v>4468.18</v>
      </c>
      <c r="D178" s="116" t="s">
        <v>175</v>
      </c>
      <c r="E178" s="124" t="s">
        <v>247</v>
      </c>
      <c r="F178" s="125">
        <v>45</v>
      </c>
      <c r="G178" s="125"/>
      <c r="H178" s="125" t="s">
        <v>286</v>
      </c>
      <c r="I178" s="125" t="s">
        <v>886</v>
      </c>
      <c r="J178" s="125" t="s">
        <v>318</v>
      </c>
      <c r="K178" s="126">
        <v>468.18</v>
      </c>
      <c r="L178" s="126">
        <v>4468.18</v>
      </c>
      <c r="M178" s="127">
        <v>4341.0600000000004</v>
      </c>
      <c r="N178" s="128">
        <f t="shared" si="4"/>
        <v>127.11999999999989</v>
      </c>
      <c r="O178" s="129">
        <v>750</v>
      </c>
      <c r="P178" s="130">
        <f t="shared" si="5"/>
        <v>-3718.1800000000003</v>
      </c>
    </row>
    <row r="179" spans="1:16" x14ac:dyDescent="0.25">
      <c r="A179" s="114" t="s">
        <v>833</v>
      </c>
      <c r="B179" s="115">
        <v>951982.2</v>
      </c>
      <c r="C179" s="115">
        <v>973405.25</v>
      </c>
      <c r="D179" s="116" t="s">
        <v>176</v>
      </c>
      <c r="E179" s="124" t="s">
        <v>248</v>
      </c>
      <c r="F179" s="125">
        <v>4</v>
      </c>
      <c r="G179" s="125"/>
      <c r="H179" s="125" t="s">
        <v>283</v>
      </c>
      <c r="I179" s="125" t="s">
        <v>886</v>
      </c>
      <c r="J179" s="125" t="s">
        <v>363</v>
      </c>
      <c r="K179" s="126">
        <v>951982.2</v>
      </c>
      <c r="L179" s="126">
        <v>973405.25</v>
      </c>
      <c r="M179" s="127">
        <v>714567.32</v>
      </c>
      <c r="N179" s="128">
        <f t="shared" si="4"/>
        <v>258837.93000000005</v>
      </c>
      <c r="O179" s="129">
        <v>978000</v>
      </c>
      <c r="P179" s="130">
        <f t="shared" si="5"/>
        <v>4594.75</v>
      </c>
    </row>
    <row r="180" spans="1:16" x14ac:dyDescent="0.25">
      <c r="A180" s="114" t="s">
        <v>835</v>
      </c>
      <c r="B180" s="115">
        <v>0</v>
      </c>
      <c r="C180" s="115">
        <v>61607.56</v>
      </c>
      <c r="D180" s="116" t="s">
        <v>177</v>
      </c>
      <c r="E180" s="124" t="s">
        <v>248</v>
      </c>
      <c r="F180" s="125">
        <v>401</v>
      </c>
      <c r="G180" s="125"/>
      <c r="H180" s="125" t="s">
        <v>283</v>
      </c>
      <c r="I180" s="125" t="s">
        <v>886</v>
      </c>
      <c r="J180" s="125" t="s">
        <v>364</v>
      </c>
      <c r="K180" s="126">
        <v>0</v>
      </c>
      <c r="L180" s="126">
        <v>61607.56</v>
      </c>
      <c r="M180" s="127">
        <v>48712.68</v>
      </c>
      <c r="N180" s="128">
        <f t="shared" si="4"/>
        <v>12894.879999999997</v>
      </c>
      <c r="O180" s="129">
        <v>50000</v>
      </c>
      <c r="P180" s="130">
        <f t="shared" si="5"/>
        <v>-11607.559999999998</v>
      </c>
    </row>
    <row r="181" spans="1:16" x14ac:dyDescent="0.25">
      <c r="A181" s="114" t="s">
        <v>836</v>
      </c>
      <c r="B181" s="115">
        <v>0</v>
      </c>
      <c r="C181" s="115">
        <v>30000</v>
      </c>
      <c r="D181" s="116" t="s">
        <v>178</v>
      </c>
      <c r="E181" s="124" t="s">
        <v>248</v>
      </c>
      <c r="F181" s="125">
        <v>402</v>
      </c>
      <c r="G181" s="125"/>
      <c r="H181" s="125" t="s">
        <v>283</v>
      </c>
      <c r="I181" s="125" t="s">
        <v>886</v>
      </c>
      <c r="J181" s="125" t="s">
        <v>365</v>
      </c>
      <c r="K181" s="126">
        <v>0</v>
      </c>
      <c r="L181" s="126">
        <v>30000</v>
      </c>
      <c r="M181" s="127">
        <v>29974.799999999999</v>
      </c>
      <c r="N181" s="128">
        <f t="shared" si="4"/>
        <v>25.200000000000728</v>
      </c>
      <c r="O181" s="129">
        <v>50000</v>
      </c>
      <c r="P181" s="130">
        <f t="shared" si="5"/>
        <v>20000</v>
      </c>
    </row>
    <row r="182" spans="1:16" x14ac:dyDescent="0.25">
      <c r="A182" s="114" t="s">
        <v>838</v>
      </c>
      <c r="B182" s="115">
        <v>8725</v>
      </c>
      <c r="C182" s="115">
        <v>10554.04</v>
      </c>
      <c r="D182" s="116" t="s">
        <v>179</v>
      </c>
      <c r="E182" s="124" t="s">
        <v>249</v>
      </c>
      <c r="F182" s="125">
        <v>49</v>
      </c>
      <c r="G182" s="125"/>
      <c r="H182" s="125" t="s">
        <v>283</v>
      </c>
      <c r="I182" s="125" t="s">
        <v>886</v>
      </c>
      <c r="J182" s="125" t="s">
        <v>366</v>
      </c>
      <c r="K182" s="126">
        <v>8725</v>
      </c>
      <c r="L182" s="126">
        <v>10554.04</v>
      </c>
      <c r="M182" s="127">
        <v>8301.2000000000007</v>
      </c>
      <c r="N182" s="128">
        <f t="shared" si="4"/>
        <v>2252.84</v>
      </c>
      <c r="O182" s="129">
        <v>11000</v>
      </c>
      <c r="P182" s="130">
        <f t="shared" si="5"/>
        <v>445.95999999999913</v>
      </c>
    </row>
    <row r="183" spans="1:16" x14ac:dyDescent="0.25">
      <c r="A183" s="114" t="s">
        <v>840</v>
      </c>
      <c r="B183" s="115">
        <v>0</v>
      </c>
      <c r="C183" s="115">
        <v>0</v>
      </c>
      <c r="D183" s="116" t="s">
        <v>180</v>
      </c>
      <c r="E183" s="124" t="s">
        <v>250</v>
      </c>
      <c r="F183" s="125">
        <v>4</v>
      </c>
      <c r="G183" s="125"/>
      <c r="H183" s="125" t="s">
        <v>274</v>
      </c>
      <c r="I183" s="125" t="s">
        <v>886</v>
      </c>
      <c r="J183" s="125" t="s">
        <v>317</v>
      </c>
      <c r="K183" s="126">
        <v>0</v>
      </c>
      <c r="L183" s="126">
        <v>0</v>
      </c>
      <c r="M183" s="127">
        <v>0</v>
      </c>
      <c r="N183" s="128">
        <f t="shared" si="4"/>
        <v>0</v>
      </c>
      <c r="O183" s="129">
        <v>0</v>
      </c>
      <c r="P183" s="130">
        <f t="shared" si="5"/>
        <v>0</v>
      </c>
    </row>
    <row r="184" spans="1:16" x14ac:dyDescent="0.25">
      <c r="A184" s="114" t="s">
        <v>842</v>
      </c>
      <c r="B184" s="115">
        <v>446156.79</v>
      </c>
      <c r="C184" s="115">
        <v>446156.79</v>
      </c>
      <c r="D184" s="116" t="s">
        <v>181</v>
      </c>
      <c r="E184" s="124" t="s">
        <v>251</v>
      </c>
      <c r="F184" s="125">
        <v>8</v>
      </c>
      <c r="G184" s="125"/>
      <c r="H184" s="125" t="s">
        <v>314</v>
      </c>
      <c r="I184" s="125"/>
      <c r="J184" s="125" t="s">
        <v>367</v>
      </c>
      <c r="K184" s="126">
        <v>446156.785875</v>
      </c>
      <c r="L184" s="126">
        <v>446156.79</v>
      </c>
      <c r="M184" s="127">
        <v>258005.62</v>
      </c>
      <c r="N184" s="128">
        <f t="shared" si="4"/>
        <v>188151.16999999998</v>
      </c>
      <c r="O184" s="129">
        <v>435000</v>
      </c>
      <c r="P184" s="130">
        <f t="shared" si="5"/>
        <v>-11156.789999999979</v>
      </c>
    </row>
    <row r="185" spans="1:16" x14ac:dyDescent="0.25">
      <c r="A185" s="114" t="s">
        <v>844</v>
      </c>
      <c r="B185" s="115">
        <v>1298570.5</v>
      </c>
      <c r="C185" s="115">
        <v>1288372.25</v>
      </c>
      <c r="D185" s="116" t="s">
        <v>182</v>
      </c>
      <c r="E185" s="124" t="s">
        <v>252</v>
      </c>
      <c r="F185" s="125">
        <v>8</v>
      </c>
      <c r="G185" s="125"/>
      <c r="H185" s="125" t="s">
        <v>314</v>
      </c>
      <c r="I185" s="125"/>
      <c r="J185" s="125" t="s">
        <v>368</v>
      </c>
      <c r="K185" s="126">
        <v>1298570.50125</v>
      </c>
      <c r="L185" s="126">
        <v>1288372.25</v>
      </c>
      <c r="M185" s="127">
        <v>1192.8399999999999</v>
      </c>
      <c r="N185" s="128">
        <f t="shared" si="4"/>
        <v>1287179.4099999999</v>
      </c>
      <c r="O185" s="129">
        <v>1310000</v>
      </c>
      <c r="P185" s="130">
        <f t="shared" si="5"/>
        <v>21627.75</v>
      </c>
    </row>
    <row r="186" spans="1:16" x14ac:dyDescent="0.25">
      <c r="A186" s="114" t="s">
        <v>846</v>
      </c>
      <c r="B186" s="115">
        <v>1171546.21</v>
      </c>
      <c r="C186" s="115">
        <v>1171546.21</v>
      </c>
      <c r="D186" s="116" t="s">
        <v>183</v>
      </c>
      <c r="E186" s="124" t="s">
        <v>253</v>
      </c>
      <c r="F186" s="125">
        <v>8</v>
      </c>
      <c r="G186" s="125"/>
      <c r="H186" s="125" t="s">
        <v>314</v>
      </c>
      <c r="I186" s="125"/>
      <c r="J186" s="125" t="s">
        <v>369</v>
      </c>
      <c r="K186" s="126">
        <v>1171546.2076774188</v>
      </c>
      <c r="L186" s="126">
        <v>1171546.21</v>
      </c>
      <c r="M186" s="127">
        <v>763663.88</v>
      </c>
      <c r="N186" s="128">
        <f t="shared" si="4"/>
        <v>407882.32999999996</v>
      </c>
      <c r="O186" s="129">
        <v>1220892.252900685</v>
      </c>
      <c r="P186" s="130">
        <f t="shared" si="5"/>
        <v>49346.042900684988</v>
      </c>
    </row>
    <row r="187" spans="1:16" x14ac:dyDescent="0.25">
      <c r="A187" s="114" t="s">
        <v>848</v>
      </c>
      <c r="B187" s="115">
        <v>222806</v>
      </c>
      <c r="C187" s="115">
        <v>222806</v>
      </c>
      <c r="D187" s="116" t="s">
        <v>184</v>
      </c>
      <c r="E187" s="124" t="s">
        <v>254</v>
      </c>
      <c r="F187" s="125">
        <v>8</v>
      </c>
      <c r="G187" s="125"/>
      <c r="H187" s="125" t="s">
        <v>314</v>
      </c>
      <c r="I187" s="125"/>
      <c r="J187" s="125" t="s">
        <v>370</v>
      </c>
      <c r="K187" s="126">
        <v>222805.995</v>
      </c>
      <c r="L187" s="126">
        <v>222806</v>
      </c>
      <c r="M187" s="127">
        <v>126275.1</v>
      </c>
      <c r="N187" s="128">
        <f t="shared" si="4"/>
        <v>96530.9</v>
      </c>
      <c r="O187" s="129">
        <v>227262.11489999999</v>
      </c>
      <c r="P187" s="130">
        <f t="shared" si="5"/>
        <v>4456.1148999999859</v>
      </c>
    </row>
    <row r="188" spans="1:16" x14ac:dyDescent="0.25">
      <c r="A188" s="114" t="s">
        <v>850</v>
      </c>
      <c r="B188" s="115">
        <v>5630.12</v>
      </c>
      <c r="C188" s="115">
        <v>5630.12</v>
      </c>
      <c r="D188" s="116" t="s">
        <v>185</v>
      </c>
      <c r="E188" s="124" t="s">
        <v>255</v>
      </c>
      <c r="F188" s="125">
        <v>8</v>
      </c>
      <c r="G188" s="125"/>
      <c r="H188" s="125" t="s">
        <v>314</v>
      </c>
      <c r="I188" s="125"/>
      <c r="J188" s="125" t="s">
        <v>371</v>
      </c>
      <c r="K188" s="126">
        <v>5630.1246000000001</v>
      </c>
      <c r="L188" s="126">
        <v>5630.12</v>
      </c>
      <c r="M188" s="127">
        <v>1559.92</v>
      </c>
      <c r="N188" s="128">
        <f t="shared" si="4"/>
        <v>4070.2</v>
      </c>
      <c r="O188" s="129">
        <v>5500</v>
      </c>
      <c r="P188" s="130">
        <f t="shared" si="5"/>
        <v>-130.11999999999989</v>
      </c>
    </row>
    <row r="189" spans="1:16" x14ac:dyDescent="0.25">
      <c r="A189" s="114" t="s">
        <v>852</v>
      </c>
      <c r="B189" s="115">
        <v>10200</v>
      </c>
      <c r="C189" s="115">
        <v>10200</v>
      </c>
      <c r="D189" s="116" t="s">
        <v>186</v>
      </c>
      <c r="E189" s="124" t="s">
        <v>256</v>
      </c>
      <c r="F189" s="125">
        <v>8</v>
      </c>
      <c r="G189" s="125"/>
      <c r="H189" s="125" t="s">
        <v>314</v>
      </c>
      <c r="I189" s="125"/>
      <c r="J189" s="125" t="s">
        <v>372</v>
      </c>
      <c r="K189" s="126">
        <v>10200</v>
      </c>
      <c r="L189" s="126">
        <v>10200</v>
      </c>
      <c r="M189" s="127">
        <v>0</v>
      </c>
      <c r="N189" s="128">
        <f t="shared" si="4"/>
        <v>10200</v>
      </c>
      <c r="O189" s="129">
        <v>10000</v>
      </c>
      <c r="P189" s="130">
        <f t="shared" si="5"/>
        <v>-200</v>
      </c>
    </row>
    <row r="190" spans="1:16" x14ac:dyDescent="0.25">
      <c r="A190" s="114" t="s">
        <v>854</v>
      </c>
      <c r="B190" s="115">
        <v>3570</v>
      </c>
      <c r="C190" s="115">
        <v>3570</v>
      </c>
      <c r="D190" s="116" t="s">
        <v>187</v>
      </c>
      <c r="E190" s="124" t="s">
        <v>257</v>
      </c>
      <c r="F190" s="125">
        <v>8</v>
      </c>
      <c r="G190" s="125"/>
      <c r="H190" s="125" t="s">
        <v>314</v>
      </c>
      <c r="I190" s="125"/>
      <c r="J190" s="125" t="s">
        <v>373</v>
      </c>
      <c r="K190" s="126">
        <v>3570</v>
      </c>
      <c r="L190" s="126">
        <v>3570</v>
      </c>
      <c r="M190" s="127">
        <v>1090.6300000000001</v>
      </c>
      <c r="N190" s="128">
        <f t="shared" si="4"/>
        <v>2479.37</v>
      </c>
      <c r="O190" s="129">
        <v>3000</v>
      </c>
      <c r="P190" s="130">
        <f t="shared" si="5"/>
        <v>-570</v>
      </c>
    </row>
    <row r="191" spans="1:16" x14ac:dyDescent="0.25">
      <c r="A191" s="114" t="s">
        <v>856</v>
      </c>
      <c r="B191" s="115">
        <v>2989612.43</v>
      </c>
      <c r="C191" s="115">
        <v>2961109.55</v>
      </c>
      <c r="D191" s="116" t="s">
        <v>188</v>
      </c>
      <c r="E191" s="124" t="s">
        <v>258</v>
      </c>
      <c r="F191" s="125">
        <v>8</v>
      </c>
      <c r="G191" s="125"/>
      <c r="H191" s="125" t="s">
        <v>314</v>
      </c>
      <c r="I191" s="125"/>
      <c r="J191" s="125" t="s">
        <v>375</v>
      </c>
      <c r="K191" s="126">
        <v>0</v>
      </c>
      <c r="L191" s="126">
        <v>2961109.55</v>
      </c>
      <c r="M191" s="127">
        <v>1934747.19</v>
      </c>
      <c r="N191" s="128">
        <f t="shared" si="4"/>
        <v>1026362.3599999999</v>
      </c>
      <c r="O191" s="129">
        <v>129000</v>
      </c>
      <c r="P191" s="130">
        <f t="shared" si="5"/>
        <v>-2832109.55</v>
      </c>
    </row>
    <row r="192" spans="1:16" x14ac:dyDescent="0.25">
      <c r="A192" s="114" t="s">
        <v>858</v>
      </c>
      <c r="B192" s="115">
        <v>3468</v>
      </c>
      <c r="C192" s="115">
        <v>3468</v>
      </c>
      <c r="D192" s="116" t="s">
        <v>188</v>
      </c>
      <c r="E192" s="124" t="s">
        <v>258</v>
      </c>
      <c r="F192" s="125">
        <v>8</v>
      </c>
      <c r="G192" s="125"/>
      <c r="H192" s="125" t="s">
        <v>314</v>
      </c>
      <c r="I192" s="125"/>
      <c r="J192" s="135" t="s">
        <v>374</v>
      </c>
      <c r="K192" s="126">
        <v>2989612.4136000001</v>
      </c>
      <c r="L192" s="126">
        <v>3468</v>
      </c>
      <c r="M192" s="127">
        <v>0</v>
      </c>
      <c r="N192" s="128">
        <f t="shared" si="4"/>
        <v>3468</v>
      </c>
      <c r="O192" s="129">
        <v>2950000</v>
      </c>
      <c r="P192" s="130">
        <f t="shared" si="5"/>
        <v>2946532</v>
      </c>
    </row>
    <row r="193" spans="1:16" x14ac:dyDescent="0.25">
      <c r="C193" s="115"/>
      <c r="D193" s="116" t="s">
        <v>189</v>
      </c>
      <c r="E193" s="124" t="s">
        <v>259</v>
      </c>
      <c r="F193" s="125">
        <v>8</v>
      </c>
      <c r="G193" s="125"/>
      <c r="H193" s="125" t="s">
        <v>314</v>
      </c>
      <c r="I193" s="125"/>
      <c r="J193" s="125" t="s">
        <v>376</v>
      </c>
      <c r="K193" s="126">
        <v>3468</v>
      </c>
      <c r="L193" s="126">
        <v>0</v>
      </c>
      <c r="M193" s="127">
        <v>0</v>
      </c>
      <c r="N193" s="128">
        <f t="shared" si="4"/>
        <v>0</v>
      </c>
      <c r="O193" s="129">
        <v>11000</v>
      </c>
      <c r="P193" s="130">
        <f t="shared" si="5"/>
        <v>11000</v>
      </c>
    </row>
    <row r="194" spans="1:16" x14ac:dyDescent="0.25">
      <c r="A194" s="114" t="s">
        <v>860</v>
      </c>
      <c r="B194" s="115">
        <v>235000</v>
      </c>
      <c r="C194" s="115">
        <v>235000</v>
      </c>
      <c r="D194" s="116" t="s">
        <v>190</v>
      </c>
      <c r="E194" s="124" t="s">
        <v>260</v>
      </c>
      <c r="F194" s="125">
        <v>6</v>
      </c>
      <c r="G194" s="125"/>
      <c r="H194" s="125" t="s">
        <v>313</v>
      </c>
      <c r="I194" s="125" t="s">
        <v>887</v>
      </c>
      <c r="J194" s="125" t="s">
        <v>378</v>
      </c>
      <c r="K194" s="126">
        <v>235000</v>
      </c>
      <c r="L194" s="126">
        <v>235000</v>
      </c>
      <c r="M194" s="127">
        <v>0</v>
      </c>
      <c r="N194" s="128">
        <f t="shared" ref="N194:N205" si="6">L194-M194</f>
        <v>235000</v>
      </c>
      <c r="O194" s="129">
        <v>240000</v>
      </c>
      <c r="P194" s="130">
        <f t="shared" si="5"/>
        <v>5000</v>
      </c>
    </row>
    <row r="195" spans="1:16" x14ac:dyDescent="0.25">
      <c r="A195" s="114" t="s">
        <v>862</v>
      </c>
      <c r="B195" s="115">
        <v>86963</v>
      </c>
      <c r="C195" s="115">
        <v>86963</v>
      </c>
      <c r="D195" s="116" t="s">
        <v>191</v>
      </c>
      <c r="E195" s="124" t="s">
        <v>260</v>
      </c>
      <c r="F195" s="125">
        <v>7</v>
      </c>
      <c r="G195" s="125"/>
      <c r="H195" s="125" t="s">
        <v>290</v>
      </c>
      <c r="I195" s="125" t="s">
        <v>887</v>
      </c>
      <c r="J195" s="125" t="s">
        <v>381</v>
      </c>
      <c r="K195" s="126">
        <v>86963</v>
      </c>
      <c r="L195" s="126">
        <v>86963</v>
      </c>
      <c r="M195" s="127">
        <v>43481.5</v>
      </c>
      <c r="N195" s="128">
        <f t="shared" si="6"/>
        <v>43481.5</v>
      </c>
      <c r="O195" s="129">
        <v>75213</v>
      </c>
      <c r="P195" s="130">
        <f t="shared" ref="P195:P205" si="7">O195-L195</f>
        <v>-11750</v>
      </c>
    </row>
    <row r="196" spans="1:16" x14ac:dyDescent="0.25">
      <c r="A196" s="114" t="s">
        <v>863</v>
      </c>
      <c r="B196" s="115">
        <v>2930000</v>
      </c>
      <c r="C196" s="115">
        <v>3071392.44</v>
      </c>
      <c r="D196" s="116" t="s">
        <v>192</v>
      </c>
      <c r="E196" s="124" t="s">
        <v>261</v>
      </c>
      <c r="F196" s="125">
        <v>6</v>
      </c>
      <c r="G196" s="125"/>
      <c r="H196" s="125" t="s">
        <v>313</v>
      </c>
      <c r="I196" s="125" t="s">
        <v>887</v>
      </c>
      <c r="J196" s="125" t="s">
        <v>377</v>
      </c>
      <c r="K196" s="126">
        <v>2930000</v>
      </c>
      <c r="L196" s="126">
        <v>3071392.44</v>
      </c>
      <c r="M196" s="127">
        <v>0</v>
      </c>
      <c r="N196" s="128">
        <f t="shared" si="6"/>
        <v>3071392.44</v>
      </c>
      <c r="O196" s="129">
        <v>3307299</v>
      </c>
      <c r="P196" s="130">
        <f t="shared" si="7"/>
        <v>235906.56000000006</v>
      </c>
    </row>
    <row r="197" spans="1:16" x14ac:dyDescent="0.25">
      <c r="A197" s="114" t="s">
        <v>865</v>
      </c>
      <c r="B197" s="115">
        <v>456296</v>
      </c>
      <c r="C197" s="115">
        <v>456296</v>
      </c>
      <c r="D197" s="116" t="s">
        <v>193</v>
      </c>
      <c r="E197" s="124" t="s">
        <v>261</v>
      </c>
      <c r="F197" s="125">
        <v>7</v>
      </c>
      <c r="G197" s="125"/>
      <c r="H197" s="125" t="s">
        <v>290</v>
      </c>
      <c r="I197" s="125" t="s">
        <v>887</v>
      </c>
      <c r="J197" s="125" t="s">
        <v>377</v>
      </c>
      <c r="K197" s="126">
        <v>456296</v>
      </c>
      <c r="L197" s="126">
        <v>456296</v>
      </c>
      <c r="M197" s="127">
        <v>253899.15</v>
      </c>
      <c r="N197" s="128">
        <f t="shared" si="6"/>
        <v>202396.85</v>
      </c>
      <c r="O197" s="129">
        <v>578853</v>
      </c>
      <c r="P197" s="130">
        <f t="shared" si="7"/>
        <v>122557</v>
      </c>
    </row>
    <row r="198" spans="1:16" x14ac:dyDescent="0.25">
      <c r="A198" s="114" t="s">
        <v>867</v>
      </c>
      <c r="B198" s="115">
        <v>185000</v>
      </c>
      <c r="C198" s="115">
        <v>185000</v>
      </c>
      <c r="D198" s="116" t="s">
        <v>194</v>
      </c>
      <c r="E198" s="124" t="s">
        <v>262</v>
      </c>
      <c r="F198" s="125">
        <v>6</v>
      </c>
      <c r="G198" s="125"/>
      <c r="H198" s="125" t="s">
        <v>313</v>
      </c>
      <c r="I198" s="125" t="s">
        <v>887</v>
      </c>
      <c r="J198" s="125" t="s">
        <v>379</v>
      </c>
      <c r="K198" s="126">
        <v>185000</v>
      </c>
      <c r="L198" s="126">
        <v>185000</v>
      </c>
      <c r="M198" s="127">
        <v>185000</v>
      </c>
      <c r="N198" s="128">
        <f t="shared" si="6"/>
        <v>0</v>
      </c>
      <c r="O198" s="129">
        <v>124500</v>
      </c>
      <c r="P198" s="130">
        <f t="shared" si="7"/>
        <v>-60500</v>
      </c>
    </row>
    <row r="199" spans="1:16" x14ac:dyDescent="0.25">
      <c r="A199" s="114" t="s">
        <v>869</v>
      </c>
      <c r="B199" s="115">
        <v>128280</v>
      </c>
      <c r="C199" s="115">
        <v>128280</v>
      </c>
      <c r="D199" s="116" t="s">
        <v>195</v>
      </c>
      <c r="E199" s="124" t="s">
        <v>262</v>
      </c>
      <c r="F199" s="125">
        <v>7</v>
      </c>
      <c r="G199" s="125"/>
      <c r="H199" s="125" t="s">
        <v>290</v>
      </c>
      <c r="I199" s="125" t="s">
        <v>887</v>
      </c>
      <c r="J199" s="125" t="s">
        <v>379</v>
      </c>
      <c r="K199" s="126">
        <v>128280</v>
      </c>
      <c r="L199" s="126">
        <v>128280</v>
      </c>
      <c r="M199" s="127">
        <v>10230.44</v>
      </c>
      <c r="N199" s="128">
        <f t="shared" si="6"/>
        <v>118049.56</v>
      </c>
      <c r="O199" s="129">
        <v>145114</v>
      </c>
      <c r="P199" s="130">
        <f t="shared" si="7"/>
        <v>16834</v>
      </c>
    </row>
    <row r="200" spans="1:16" x14ac:dyDescent="0.25">
      <c r="A200" s="114" t="s">
        <v>871</v>
      </c>
      <c r="B200" s="115">
        <v>269469</v>
      </c>
      <c r="C200" s="115">
        <v>269469</v>
      </c>
      <c r="D200" s="116" t="s">
        <v>196</v>
      </c>
      <c r="E200" s="124" t="s">
        <v>263</v>
      </c>
      <c r="F200" s="125">
        <v>6</v>
      </c>
      <c r="G200" s="125"/>
      <c r="H200" s="125" t="s">
        <v>313</v>
      </c>
      <c r="I200" s="125" t="s">
        <v>887</v>
      </c>
      <c r="J200" s="125" t="s">
        <v>380</v>
      </c>
      <c r="K200" s="126">
        <v>269469</v>
      </c>
      <c r="L200" s="126">
        <v>269469</v>
      </c>
      <c r="M200" s="127">
        <v>269469</v>
      </c>
      <c r="N200" s="128">
        <f t="shared" si="6"/>
        <v>0</v>
      </c>
      <c r="O200" s="129">
        <v>318608</v>
      </c>
      <c r="P200" s="130">
        <f t="shared" si="7"/>
        <v>49139</v>
      </c>
    </row>
    <row r="201" spans="1:16" x14ac:dyDescent="0.25">
      <c r="A201" s="114" t="s">
        <v>873</v>
      </c>
      <c r="B201" s="115">
        <v>5667</v>
      </c>
      <c r="C201" s="115">
        <v>5667</v>
      </c>
      <c r="D201" s="116" t="s">
        <v>197</v>
      </c>
      <c r="E201" s="124" t="s">
        <v>263</v>
      </c>
      <c r="F201" s="125">
        <v>7</v>
      </c>
      <c r="G201" s="125"/>
      <c r="H201" s="125" t="s">
        <v>290</v>
      </c>
      <c r="I201" s="125" t="s">
        <v>887</v>
      </c>
      <c r="J201" s="125" t="s">
        <v>380</v>
      </c>
      <c r="K201" s="126">
        <v>5667</v>
      </c>
      <c r="L201" s="126">
        <v>5667</v>
      </c>
      <c r="M201" s="127">
        <v>5666.78</v>
      </c>
      <c r="N201" s="128">
        <f t="shared" si="6"/>
        <v>0.22000000000025466</v>
      </c>
      <c r="O201" s="129">
        <v>16520</v>
      </c>
      <c r="P201" s="130">
        <f t="shared" si="7"/>
        <v>10853</v>
      </c>
    </row>
    <row r="202" spans="1:16" x14ac:dyDescent="0.25">
      <c r="A202" s="114" t="s">
        <v>875</v>
      </c>
      <c r="B202" s="115">
        <v>0</v>
      </c>
      <c r="C202" s="115">
        <v>0</v>
      </c>
      <c r="D202" s="116" t="s">
        <v>198</v>
      </c>
      <c r="E202" s="124" t="s">
        <v>264</v>
      </c>
      <c r="F202" s="125">
        <v>7</v>
      </c>
      <c r="G202" s="125"/>
      <c r="H202" s="125" t="s">
        <v>290</v>
      </c>
      <c r="I202" s="125" t="s">
        <v>887</v>
      </c>
      <c r="J202" s="125" t="s">
        <v>382</v>
      </c>
      <c r="K202" s="126">
        <v>0</v>
      </c>
      <c r="L202" s="126">
        <v>0</v>
      </c>
      <c r="M202" s="127">
        <v>0</v>
      </c>
      <c r="N202" s="128">
        <f t="shared" si="6"/>
        <v>0</v>
      </c>
      <c r="O202" s="129">
        <v>0</v>
      </c>
      <c r="P202" s="130">
        <f t="shared" si="7"/>
        <v>0</v>
      </c>
    </row>
    <row r="203" spans="1:16" x14ac:dyDescent="0.25">
      <c r="A203" s="114" t="s">
        <v>876</v>
      </c>
      <c r="B203" s="115">
        <v>0</v>
      </c>
      <c r="C203" s="115">
        <v>6315.13</v>
      </c>
      <c r="D203" s="116" t="s">
        <v>199</v>
      </c>
      <c r="E203" s="124" t="s">
        <v>265</v>
      </c>
      <c r="F203" s="125">
        <v>93</v>
      </c>
      <c r="G203" s="125"/>
      <c r="H203" s="125" t="s">
        <v>315</v>
      </c>
      <c r="I203" s="125" t="s">
        <v>886</v>
      </c>
      <c r="J203" s="125" t="s">
        <v>383</v>
      </c>
      <c r="K203" s="126">
        <v>120000</v>
      </c>
      <c r="L203" s="126">
        <v>6315.13</v>
      </c>
      <c r="M203" s="127">
        <v>5236.22</v>
      </c>
      <c r="N203" s="128">
        <f t="shared" si="6"/>
        <v>1078.9099999999999</v>
      </c>
      <c r="O203" s="129">
        <v>120000</v>
      </c>
      <c r="P203" s="130">
        <f t="shared" si="7"/>
        <v>113684.87</v>
      </c>
    </row>
    <row r="204" spans="1:16" x14ac:dyDescent="0.25">
      <c r="A204" s="114" t="s">
        <v>877</v>
      </c>
      <c r="B204" s="115">
        <v>120000</v>
      </c>
      <c r="C204" s="115">
        <v>120000</v>
      </c>
      <c r="D204" s="116" t="s">
        <v>200</v>
      </c>
      <c r="E204" s="124" t="s">
        <v>265</v>
      </c>
      <c r="F204" s="125">
        <v>95</v>
      </c>
      <c r="G204" s="125"/>
      <c r="H204" s="125" t="s">
        <v>315</v>
      </c>
      <c r="I204" s="125" t="s">
        <v>886</v>
      </c>
      <c r="J204" s="125" t="s">
        <v>384</v>
      </c>
      <c r="K204" s="126">
        <v>0</v>
      </c>
      <c r="L204" s="126">
        <v>120000</v>
      </c>
      <c r="M204" s="127">
        <v>0</v>
      </c>
      <c r="N204" s="128">
        <f t="shared" si="6"/>
        <v>120000</v>
      </c>
      <c r="O204" s="129">
        <v>25000</v>
      </c>
      <c r="P204" s="130">
        <f t="shared" si="7"/>
        <v>-95000</v>
      </c>
    </row>
    <row r="205" spans="1:16" ht="15.75" thickBot="1" x14ac:dyDescent="0.3">
      <c r="A205" s="114" t="s">
        <v>879</v>
      </c>
      <c r="B205" s="115">
        <v>100000</v>
      </c>
      <c r="C205" s="115">
        <v>2350000</v>
      </c>
      <c r="D205" s="116" t="s">
        <v>201</v>
      </c>
      <c r="E205" s="136" t="s">
        <v>266</v>
      </c>
      <c r="F205" s="137">
        <v>9</v>
      </c>
      <c r="G205" s="137"/>
      <c r="H205" s="137" t="s">
        <v>315</v>
      </c>
      <c r="I205" s="125" t="s">
        <v>887</v>
      </c>
      <c r="J205" s="137" t="s">
        <v>385</v>
      </c>
      <c r="K205" s="138">
        <v>100000</v>
      </c>
      <c r="L205" s="138">
        <v>2350000</v>
      </c>
      <c r="M205" s="139">
        <v>2250000</v>
      </c>
      <c r="N205" s="140">
        <f t="shared" si="6"/>
        <v>100000</v>
      </c>
      <c r="O205" s="141">
        <v>100000</v>
      </c>
      <c r="P205" s="142">
        <f t="shared" si="7"/>
        <v>-2250000</v>
      </c>
    </row>
    <row r="206" spans="1:16" ht="15.75" thickBot="1" x14ac:dyDescent="0.3">
      <c r="B206" s="143">
        <f>SUM(B2:B205)</f>
        <v>32456761</v>
      </c>
      <c r="C206" s="143">
        <f>SUM(C2:C205)</f>
        <v>34946071.030000001</v>
      </c>
      <c r="E206" s="82"/>
      <c r="F206" s="83"/>
      <c r="G206" s="83"/>
      <c r="H206" s="83"/>
      <c r="I206" s="83"/>
      <c r="J206" s="83"/>
      <c r="K206" s="144">
        <f t="shared" ref="K206:P206" si="8">SUM(K2:K205)</f>
        <v>32456760.954525553</v>
      </c>
      <c r="L206" s="144">
        <f t="shared" si="8"/>
        <v>35080958.740000002</v>
      </c>
      <c r="M206" s="145">
        <f t="shared" si="8"/>
        <v>21437110.91</v>
      </c>
      <c r="N206" s="146">
        <f t="shared" si="8"/>
        <v>13643847.83</v>
      </c>
      <c r="O206" s="147">
        <f t="shared" si="8"/>
        <v>34011231.837090686</v>
      </c>
      <c r="P206" s="146">
        <f t="shared" si="8"/>
        <v>-1069726.9029093161</v>
      </c>
    </row>
    <row r="219" spans="4:20" ht="30" x14ac:dyDescent="0.25">
      <c r="D219" s="114" t="s">
        <v>94</v>
      </c>
      <c r="E219" s="114" t="s">
        <v>642</v>
      </c>
      <c r="F219" s="114" t="s">
        <v>643</v>
      </c>
      <c r="G219" s="114">
        <v>7943.56</v>
      </c>
      <c r="H219" s="114">
        <v>7943.56</v>
      </c>
      <c r="J219" s="114">
        <v>0</v>
      </c>
      <c r="K219" s="114">
        <v>8512.57</v>
      </c>
      <c r="L219" s="114" t="s">
        <v>454</v>
      </c>
      <c r="M219" s="114" t="s">
        <v>455</v>
      </c>
      <c r="N219" s="114">
        <v>8512.57</v>
      </c>
      <c r="O219" s="114">
        <v>16456.13</v>
      </c>
      <c r="P219" s="114">
        <v>8512.57</v>
      </c>
      <c r="Q219" s="114">
        <v>0</v>
      </c>
      <c r="R219" s="114">
        <v>0</v>
      </c>
      <c r="T219" s="114">
        <v>16456.13</v>
      </c>
    </row>
    <row r="220" spans="4:20" ht="30" x14ac:dyDescent="0.25">
      <c r="D220" s="114" t="s">
        <v>95</v>
      </c>
      <c r="E220" s="114" t="s">
        <v>644</v>
      </c>
      <c r="F220" s="114" t="s">
        <v>645</v>
      </c>
      <c r="G220" s="114">
        <v>5521.2</v>
      </c>
      <c r="H220" s="114">
        <v>5521.2</v>
      </c>
      <c r="J220" s="114">
        <v>0</v>
      </c>
      <c r="K220" s="114">
        <v>3299.93</v>
      </c>
      <c r="L220" s="114" t="s">
        <v>454</v>
      </c>
      <c r="M220" s="114" t="s">
        <v>455</v>
      </c>
      <c r="N220" s="114">
        <v>3299.93</v>
      </c>
      <c r="O220" s="114">
        <v>8821.1299999999992</v>
      </c>
      <c r="P220" s="114">
        <v>3299.93</v>
      </c>
      <c r="Q220" s="114">
        <v>0</v>
      </c>
      <c r="R220" s="114">
        <v>0</v>
      </c>
      <c r="T220" s="114">
        <v>8821.1299999999992</v>
      </c>
    </row>
    <row r="221" spans="4:20" ht="30" x14ac:dyDescent="0.25">
      <c r="D221" s="114" t="s">
        <v>96</v>
      </c>
      <c r="E221" s="114" t="s">
        <v>646</v>
      </c>
      <c r="F221" s="114" t="s">
        <v>647</v>
      </c>
      <c r="G221" s="114">
        <v>492.83</v>
      </c>
      <c r="H221" s="114">
        <v>492.83</v>
      </c>
      <c r="J221" s="114">
        <v>0</v>
      </c>
      <c r="K221" s="114">
        <v>2960.65</v>
      </c>
      <c r="L221" s="114" t="s">
        <v>454</v>
      </c>
      <c r="M221" s="114" t="s">
        <v>455</v>
      </c>
      <c r="N221" s="114">
        <v>2960.65</v>
      </c>
      <c r="O221" s="114">
        <v>3453.48</v>
      </c>
      <c r="P221" s="114">
        <v>2960.65</v>
      </c>
      <c r="Q221" s="114">
        <v>0</v>
      </c>
      <c r="R221" s="114">
        <v>0</v>
      </c>
      <c r="T221" s="114">
        <v>3453.48</v>
      </c>
    </row>
    <row r="222" spans="4:20" ht="45" x14ac:dyDescent="0.25">
      <c r="D222" s="114" t="s">
        <v>100</v>
      </c>
      <c r="E222" s="114" t="s">
        <v>654</v>
      </c>
      <c r="F222" s="114" t="s">
        <v>655</v>
      </c>
      <c r="G222" s="114">
        <v>47556.66</v>
      </c>
      <c r="H222" s="114">
        <v>46140.51</v>
      </c>
      <c r="J222" s="114">
        <v>0</v>
      </c>
      <c r="K222" s="114">
        <v>4193.34</v>
      </c>
      <c r="L222" s="114" t="s">
        <v>454</v>
      </c>
      <c r="M222" s="114" t="s">
        <v>455</v>
      </c>
      <c r="N222" s="114">
        <v>4193.34</v>
      </c>
      <c r="O222" s="114">
        <v>51750</v>
      </c>
      <c r="P222" s="114">
        <v>4193.34</v>
      </c>
      <c r="Q222" s="114">
        <v>0</v>
      </c>
      <c r="R222" s="114">
        <v>1416.15</v>
      </c>
      <c r="T222" s="114">
        <v>51750</v>
      </c>
    </row>
    <row r="223" spans="4:20" ht="45" x14ac:dyDescent="0.25">
      <c r="D223" s="114" t="s">
        <v>101</v>
      </c>
      <c r="E223" s="114" t="s">
        <v>656</v>
      </c>
      <c r="F223" s="114" t="s">
        <v>657</v>
      </c>
      <c r="G223" s="114">
        <v>29377.75</v>
      </c>
      <c r="H223" s="114">
        <v>29377.75</v>
      </c>
      <c r="J223" s="114">
        <v>0</v>
      </c>
      <c r="K223" s="114">
        <v>2372.25</v>
      </c>
      <c r="L223" s="114" t="s">
        <v>454</v>
      </c>
      <c r="M223" s="114" t="s">
        <v>455</v>
      </c>
      <c r="N223" s="114">
        <v>2372.25</v>
      </c>
      <c r="O223" s="114">
        <v>31750</v>
      </c>
      <c r="P223" s="114">
        <v>2372.25</v>
      </c>
      <c r="Q223" s="114">
        <v>0</v>
      </c>
      <c r="R223" s="114">
        <v>0</v>
      </c>
      <c r="T223" s="114">
        <v>31750</v>
      </c>
    </row>
    <row r="224" spans="4:20" ht="45" x14ac:dyDescent="0.25">
      <c r="D224" s="114" t="s">
        <v>102</v>
      </c>
      <c r="E224" s="114" t="s">
        <v>658</v>
      </c>
      <c r="F224" s="114" t="s">
        <v>659</v>
      </c>
      <c r="G224" s="114">
        <v>30354.29</v>
      </c>
      <c r="H224" s="114">
        <v>30354.29</v>
      </c>
      <c r="J224" s="114">
        <v>0</v>
      </c>
      <c r="K224" s="114">
        <v>1395.71</v>
      </c>
      <c r="L224" s="114" t="s">
        <v>454</v>
      </c>
      <c r="M224" s="114" t="s">
        <v>455</v>
      </c>
      <c r="N224" s="114">
        <v>1395.71</v>
      </c>
      <c r="O224" s="114">
        <v>31750</v>
      </c>
      <c r="P224" s="114">
        <v>1395.71</v>
      </c>
      <c r="Q224" s="114">
        <v>0</v>
      </c>
      <c r="R224" s="114">
        <v>0</v>
      </c>
      <c r="T224" s="114">
        <v>31750</v>
      </c>
    </row>
    <row r="225" spans="4:20" ht="45" x14ac:dyDescent="0.25">
      <c r="D225" s="114" t="s">
        <v>128</v>
      </c>
      <c r="E225" s="114" t="s">
        <v>709</v>
      </c>
      <c r="F225" s="114" t="s">
        <v>710</v>
      </c>
      <c r="G225" s="114">
        <v>4102.41</v>
      </c>
      <c r="H225" s="114">
        <v>4102.41</v>
      </c>
      <c r="J225" s="114">
        <v>0</v>
      </c>
      <c r="K225" s="114">
        <v>897.59</v>
      </c>
      <c r="L225" s="114" t="s">
        <v>454</v>
      </c>
      <c r="M225" s="114" t="s">
        <v>455</v>
      </c>
      <c r="N225" s="114">
        <v>897.59</v>
      </c>
      <c r="O225" s="114">
        <v>5000</v>
      </c>
      <c r="P225" s="114">
        <v>897.59</v>
      </c>
      <c r="Q225" s="114">
        <v>0</v>
      </c>
      <c r="R225" s="114">
        <v>0</v>
      </c>
      <c r="T225" s="114">
        <v>5000</v>
      </c>
    </row>
    <row r="226" spans="4:20" ht="45" x14ac:dyDescent="0.25">
      <c r="D226" s="114" t="s">
        <v>129</v>
      </c>
      <c r="E226" s="114" t="s">
        <v>711</v>
      </c>
      <c r="F226" s="114" t="s">
        <v>712</v>
      </c>
      <c r="G226" s="114">
        <v>4569.12</v>
      </c>
      <c r="H226" s="114">
        <v>1480.16</v>
      </c>
      <c r="J226" s="114">
        <v>0</v>
      </c>
      <c r="K226" s="114">
        <v>430.88</v>
      </c>
      <c r="L226" s="114" t="s">
        <v>454</v>
      </c>
      <c r="M226" s="114" t="s">
        <v>455</v>
      </c>
      <c r="N226" s="114">
        <v>430.88</v>
      </c>
      <c r="O226" s="114">
        <v>5000</v>
      </c>
      <c r="P226" s="114">
        <v>430.88</v>
      </c>
      <c r="Q226" s="114">
        <v>0</v>
      </c>
      <c r="R226" s="114">
        <v>3088.96</v>
      </c>
      <c r="T226" s="114">
        <v>5000</v>
      </c>
    </row>
    <row r="227" spans="4:20" ht="45" x14ac:dyDescent="0.25">
      <c r="D227" s="114" t="s">
        <v>130</v>
      </c>
      <c r="E227" s="114" t="s">
        <v>713</v>
      </c>
      <c r="F227" s="114" t="s">
        <v>714</v>
      </c>
      <c r="G227" s="114">
        <v>3561.03</v>
      </c>
      <c r="H227" s="114">
        <v>-202.66</v>
      </c>
      <c r="J227" s="114">
        <v>0</v>
      </c>
      <c r="K227" s="114">
        <v>1438.97</v>
      </c>
      <c r="L227" s="114" t="s">
        <v>454</v>
      </c>
      <c r="M227" s="114" t="s">
        <v>455</v>
      </c>
      <c r="N227" s="114">
        <v>1438.97</v>
      </c>
      <c r="O227" s="114">
        <v>5000</v>
      </c>
      <c r="P227" s="114">
        <v>1438.97</v>
      </c>
      <c r="Q227" s="114">
        <v>0</v>
      </c>
      <c r="R227" s="114">
        <v>3763.69</v>
      </c>
      <c r="T227" s="114">
        <v>5000</v>
      </c>
    </row>
    <row r="228" spans="4:20" ht="45" x14ac:dyDescent="0.25">
      <c r="D228" s="114" t="s">
        <v>131</v>
      </c>
      <c r="E228" s="114" t="s">
        <v>715</v>
      </c>
      <c r="F228" s="114" t="s">
        <v>716</v>
      </c>
      <c r="G228" s="114">
        <v>1408.86</v>
      </c>
      <c r="H228" s="114">
        <v>1402.89</v>
      </c>
      <c r="J228" s="114">
        <v>0</v>
      </c>
      <c r="K228" s="114">
        <v>3591.14</v>
      </c>
      <c r="L228" s="114" t="s">
        <v>454</v>
      </c>
      <c r="M228" s="114" t="s">
        <v>455</v>
      </c>
      <c r="N228" s="114">
        <v>3591.14</v>
      </c>
      <c r="O228" s="114">
        <v>5000</v>
      </c>
      <c r="P228" s="114">
        <v>3591.14</v>
      </c>
      <c r="Q228" s="114">
        <v>0</v>
      </c>
      <c r="R228" s="114">
        <v>5.97</v>
      </c>
      <c r="T228" s="114">
        <v>5000</v>
      </c>
    </row>
    <row r="229" spans="4:20" ht="45" x14ac:dyDescent="0.25">
      <c r="D229" s="114" t="s">
        <v>133</v>
      </c>
      <c r="E229" s="114" t="s">
        <v>718</v>
      </c>
      <c r="F229" s="114" t="s">
        <v>719</v>
      </c>
      <c r="G229" s="114">
        <v>0</v>
      </c>
      <c r="H229" s="114">
        <v>0</v>
      </c>
      <c r="J229" s="114">
        <v>0</v>
      </c>
      <c r="K229" s="114">
        <v>1545.85</v>
      </c>
      <c r="L229" s="114" t="s">
        <v>454</v>
      </c>
      <c r="M229" s="114" t="s">
        <v>455</v>
      </c>
      <c r="N229" s="114">
        <v>1545.85</v>
      </c>
      <c r="O229" s="114">
        <v>1545.85</v>
      </c>
      <c r="P229" s="114">
        <v>1545.85</v>
      </c>
      <c r="Q229" s="114">
        <v>0</v>
      </c>
      <c r="R229" s="114">
        <v>0</v>
      </c>
      <c r="T229" s="114">
        <v>1545.85</v>
      </c>
    </row>
  </sheetData>
  <autoFilter ref="D1:J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1"/>
  <sheetViews>
    <sheetView tabSelected="1" workbookViewId="0">
      <pane xSplit="3" ySplit="2" topLeftCell="D3" activePane="bottomRight" state="frozen"/>
      <selection pane="topRight" activeCell="D1" sqref="D1"/>
      <selection pane="bottomLeft" activeCell="A3" sqref="A3"/>
      <selection pane="bottomRight"/>
    </sheetView>
  </sheetViews>
  <sheetFormatPr defaultRowHeight="15" x14ac:dyDescent="0.25"/>
  <cols>
    <col min="2" max="2" width="40.42578125" bestFit="1" customWidth="1"/>
    <col min="3" max="4" width="13.85546875" bestFit="1" customWidth="1"/>
    <col min="5" max="5" width="12.7109375" bestFit="1" customWidth="1"/>
    <col min="6" max="6" width="14.28515625" bestFit="1" customWidth="1"/>
    <col min="7" max="7" width="13.85546875" bestFit="1" customWidth="1"/>
    <col min="8" max="8" width="12.7109375" bestFit="1" customWidth="1"/>
  </cols>
  <sheetData>
    <row r="1" spans="2:7" ht="15.75" thickBot="1" x14ac:dyDescent="0.3"/>
    <row r="2" spans="2:7" ht="15.75" thickBot="1" x14ac:dyDescent="0.3">
      <c r="B2" s="222" t="s">
        <v>388</v>
      </c>
      <c r="C2" s="223" t="s">
        <v>386</v>
      </c>
      <c r="D2" s="223" t="s">
        <v>926</v>
      </c>
      <c r="E2" s="223" t="s">
        <v>925</v>
      </c>
      <c r="F2" s="223" t="s">
        <v>924</v>
      </c>
      <c r="G2" s="224" t="s">
        <v>927</v>
      </c>
    </row>
    <row r="3" spans="2:7" x14ac:dyDescent="0.25">
      <c r="B3" s="218" t="s">
        <v>310</v>
      </c>
      <c r="C3" s="233" t="s">
        <v>231</v>
      </c>
      <c r="D3" s="239">
        <v>9348707.839999998</v>
      </c>
      <c r="E3" s="228"/>
      <c r="F3" s="229"/>
      <c r="G3" s="236">
        <f>SUM(C3:F3)</f>
        <v>9348707.839999998</v>
      </c>
    </row>
    <row r="4" spans="2:7" x14ac:dyDescent="0.25">
      <c r="B4" s="219" t="s">
        <v>297</v>
      </c>
      <c r="C4" s="234" t="s">
        <v>232</v>
      </c>
      <c r="D4" s="240">
        <v>2720692.4679999999</v>
      </c>
      <c r="E4" s="221"/>
      <c r="F4" s="230"/>
      <c r="G4" s="237">
        <f>SUM(C4:F4)</f>
        <v>2720692.4679999999</v>
      </c>
    </row>
    <row r="5" spans="2:7" x14ac:dyDescent="0.25">
      <c r="B5" s="219" t="s">
        <v>363</v>
      </c>
      <c r="C5" s="234" t="s">
        <v>248</v>
      </c>
      <c r="D5" s="240">
        <v>1078000</v>
      </c>
      <c r="E5" s="221"/>
      <c r="F5" s="230"/>
      <c r="G5" s="237">
        <f>SUM(C5:F5)</f>
        <v>1078000</v>
      </c>
    </row>
    <row r="6" spans="2:7" x14ac:dyDescent="0.25">
      <c r="B6" s="219" t="s">
        <v>279</v>
      </c>
      <c r="C6" s="234" t="s">
        <v>237</v>
      </c>
      <c r="D6" s="240">
        <v>784949.25899999996</v>
      </c>
      <c r="E6" s="221"/>
      <c r="F6" s="230"/>
      <c r="G6" s="237">
        <f>SUM(C6:F6)</f>
        <v>784949.25899999996</v>
      </c>
    </row>
    <row r="7" spans="2:7" x14ac:dyDescent="0.25">
      <c r="B7" s="219" t="s">
        <v>291</v>
      </c>
      <c r="C7" s="234" t="s">
        <v>245</v>
      </c>
      <c r="D7" s="240">
        <v>742642.93700000003</v>
      </c>
      <c r="E7" s="221"/>
      <c r="F7" s="230"/>
      <c r="G7" s="237">
        <f>SUM(C7:F7)</f>
        <v>742642.93700000003</v>
      </c>
    </row>
    <row r="8" spans="2:7" x14ac:dyDescent="0.25">
      <c r="B8" s="219" t="s">
        <v>287</v>
      </c>
      <c r="C8" s="234" t="s">
        <v>239</v>
      </c>
      <c r="D8" s="240">
        <v>466207.98699999996</v>
      </c>
      <c r="E8" s="221"/>
      <c r="F8" s="230"/>
      <c r="G8" s="237">
        <f>SUM(C8:F8)</f>
        <v>466207.98699999996</v>
      </c>
    </row>
    <row r="9" spans="2:7" x14ac:dyDescent="0.25">
      <c r="B9" s="219" t="s">
        <v>304</v>
      </c>
      <c r="C9" s="234" t="s">
        <v>236</v>
      </c>
      <c r="D9" s="240">
        <v>434560.18699999998</v>
      </c>
      <c r="E9" s="221"/>
      <c r="F9" s="230"/>
      <c r="G9" s="237">
        <f>SUM(C9:F9)</f>
        <v>434560.18699999998</v>
      </c>
    </row>
    <row r="10" spans="2:7" x14ac:dyDescent="0.25">
      <c r="B10" s="219" t="s">
        <v>294</v>
      </c>
      <c r="C10" s="234" t="s">
        <v>234</v>
      </c>
      <c r="D10" s="240">
        <v>356816</v>
      </c>
      <c r="E10" s="221"/>
      <c r="F10" s="230"/>
      <c r="G10" s="237">
        <f>SUM(C10:F10)</f>
        <v>356816</v>
      </c>
    </row>
    <row r="11" spans="2:7" x14ac:dyDescent="0.25">
      <c r="B11" s="219" t="s">
        <v>921</v>
      </c>
      <c r="C11" s="234" t="s">
        <v>246</v>
      </c>
      <c r="D11" s="240">
        <v>257000</v>
      </c>
      <c r="E11" s="221"/>
      <c r="F11" s="230"/>
      <c r="G11" s="237">
        <f>SUM(C11:F11)</f>
        <v>257000</v>
      </c>
    </row>
    <row r="12" spans="2:7" x14ac:dyDescent="0.25">
      <c r="B12" s="219" t="s">
        <v>298</v>
      </c>
      <c r="C12" s="234" t="s">
        <v>241</v>
      </c>
      <c r="D12" s="240">
        <v>250138.79299999998</v>
      </c>
      <c r="E12" s="221"/>
      <c r="F12" s="230"/>
      <c r="G12" s="237">
        <f>SUM(C12:F12)</f>
        <v>250138.79299999998</v>
      </c>
    </row>
    <row r="13" spans="2:7" x14ac:dyDescent="0.25">
      <c r="B13" s="219" t="s">
        <v>288</v>
      </c>
      <c r="C13" s="234" t="s">
        <v>240</v>
      </c>
      <c r="D13" s="240">
        <v>227355.89</v>
      </c>
      <c r="E13" s="221"/>
      <c r="F13" s="230"/>
      <c r="G13" s="237">
        <f>SUM(C13:F13)</f>
        <v>227355.89</v>
      </c>
    </row>
    <row r="14" spans="2:7" x14ac:dyDescent="0.25">
      <c r="B14" s="219" t="s">
        <v>315</v>
      </c>
      <c r="C14" s="234" t="s">
        <v>265</v>
      </c>
      <c r="D14" s="240">
        <v>145000</v>
      </c>
      <c r="E14" s="221"/>
      <c r="F14" s="230"/>
      <c r="G14" s="237">
        <f>SUM(C14:F14)</f>
        <v>145000</v>
      </c>
    </row>
    <row r="15" spans="2:7" x14ac:dyDescent="0.25">
      <c r="B15" s="219" t="s">
        <v>305</v>
      </c>
      <c r="C15" s="234" t="s">
        <v>242</v>
      </c>
      <c r="D15" s="240">
        <v>129480.625</v>
      </c>
      <c r="E15" s="221"/>
      <c r="F15" s="230"/>
      <c r="G15" s="237">
        <f>SUM(C15:F15)</f>
        <v>129480.625</v>
      </c>
    </row>
    <row r="16" spans="2:7" x14ac:dyDescent="0.25">
      <c r="B16" s="219" t="s">
        <v>278</v>
      </c>
      <c r="C16" s="234" t="s">
        <v>244</v>
      </c>
      <c r="D16" s="240">
        <v>95500</v>
      </c>
      <c r="E16" s="221"/>
      <c r="F16" s="230"/>
      <c r="G16" s="237">
        <f>SUM(C16:F16)</f>
        <v>95500</v>
      </c>
    </row>
    <row r="17" spans="2:7" x14ac:dyDescent="0.25">
      <c r="B17" s="219" t="s">
        <v>292</v>
      </c>
      <c r="C17" s="234" t="s">
        <v>213</v>
      </c>
      <c r="D17" s="240">
        <v>55106</v>
      </c>
      <c r="E17" s="221"/>
      <c r="F17" s="230"/>
      <c r="G17" s="237">
        <f>SUM(C17:F17)</f>
        <v>55106</v>
      </c>
    </row>
    <row r="18" spans="2:7" x14ac:dyDescent="0.25">
      <c r="B18" s="219" t="s">
        <v>286</v>
      </c>
      <c r="C18" s="234" t="s">
        <v>247</v>
      </c>
      <c r="D18" s="240">
        <v>40750</v>
      </c>
      <c r="E18" s="221"/>
      <c r="F18" s="230"/>
      <c r="G18" s="237">
        <f>SUM(C18:F18)</f>
        <v>40750</v>
      </c>
    </row>
    <row r="19" spans="2:7" x14ac:dyDescent="0.25">
      <c r="B19" s="219" t="s">
        <v>363</v>
      </c>
      <c r="C19" s="234" t="s">
        <v>249</v>
      </c>
      <c r="D19" s="240">
        <v>11000</v>
      </c>
      <c r="E19" s="221"/>
      <c r="F19" s="230"/>
      <c r="G19" s="237">
        <f>SUM(C19:F19)</f>
        <v>11000</v>
      </c>
    </row>
    <row r="20" spans="2:7" x14ac:dyDescent="0.25">
      <c r="B20" s="219" t="s">
        <v>311</v>
      </c>
      <c r="C20" s="234" t="s">
        <v>235</v>
      </c>
      <c r="D20" s="240">
        <v>10000</v>
      </c>
      <c r="E20" s="221"/>
      <c r="F20" s="230"/>
      <c r="G20" s="237">
        <f>SUM(C20:F20)</f>
        <v>10000</v>
      </c>
    </row>
    <row r="21" spans="2:7" x14ac:dyDescent="0.25">
      <c r="B21" s="219" t="s">
        <v>300</v>
      </c>
      <c r="C21" s="234" t="s">
        <v>243</v>
      </c>
      <c r="D21" s="240">
        <v>5048</v>
      </c>
      <c r="E21" s="221"/>
      <c r="F21" s="230"/>
      <c r="G21" s="237">
        <f>SUM(C21:F21)</f>
        <v>5048</v>
      </c>
    </row>
    <row r="22" spans="2:7" x14ac:dyDescent="0.25">
      <c r="B22" s="219" t="s">
        <v>270</v>
      </c>
      <c r="C22" s="234" t="s">
        <v>238</v>
      </c>
      <c r="D22" s="240">
        <v>2000</v>
      </c>
      <c r="E22" s="221"/>
      <c r="F22" s="230"/>
      <c r="G22" s="237">
        <f>SUM(C22:F22)</f>
        <v>2000</v>
      </c>
    </row>
    <row r="23" spans="2:7" x14ac:dyDescent="0.25">
      <c r="B23" s="219" t="s">
        <v>313</v>
      </c>
      <c r="C23" s="234" t="s">
        <v>261</v>
      </c>
      <c r="D23" s="240"/>
      <c r="E23" s="221">
        <v>3307299</v>
      </c>
      <c r="F23" s="230"/>
      <c r="G23" s="237">
        <f>SUM(C23:F23)</f>
        <v>3307299</v>
      </c>
    </row>
    <row r="24" spans="2:7" x14ac:dyDescent="0.25">
      <c r="B24" s="219" t="s">
        <v>295</v>
      </c>
      <c r="C24" s="234" t="s">
        <v>217</v>
      </c>
      <c r="D24" s="240"/>
      <c r="E24" s="221">
        <v>1680285.11</v>
      </c>
      <c r="F24" s="230"/>
      <c r="G24" s="237">
        <f>SUM(C24:F24)</f>
        <v>1680285.11</v>
      </c>
    </row>
    <row r="25" spans="2:7" x14ac:dyDescent="0.25">
      <c r="B25" s="219" t="s">
        <v>293</v>
      </c>
      <c r="C25" s="234" t="s">
        <v>218</v>
      </c>
      <c r="D25" s="240"/>
      <c r="E25" s="221">
        <v>641971.77</v>
      </c>
      <c r="F25" s="230"/>
      <c r="G25" s="237">
        <f>SUM(C25:F25)</f>
        <v>641971.77</v>
      </c>
    </row>
    <row r="26" spans="2:7" x14ac:dyDescent="0.25">
      <c r="B26" s="219" t="s">
        <v>290</v>
      </c>
      <c r="C26" s="234" t="s">
        <v>261</v>
      </c>
      <c r="D26" s="240"/>
      <c r="E26" s="221">
        <v>578853</v>
      </c>
      <c r="F26" s="230"/>
      <c r="G26" s="237">
        <f>SUM(C26:F26)</f>
        <v>578853</v>
      </c>
    </row>
    <row r="27" spans="2:7" x14ac:dyDescent="0.25">
      <c r="B27" s="219" t="s">
        <v>313</v>
      </c>
      <c r="C27" s="234" t="s">
        <v>263</v>
      </c>
      <c r="D27" s="240"/>
      <c r="E27" s="221">
        <v>318608</v>
      </c>
      <c r="F27" s="230"/>
      <c r="G27" s="237">
        <f>SUM(C27:F27)</f>
        <v>318608</v>
      </c>
    </row>
    <row r="28" spans="2:7" x14ac:dyDescent="0.25">
      <c r="B28" s="219" t="s">
        <v>313</v>
      </c>
      <c r="C28" s="234" t="s">
        <v>260</v>
      </c>
      <c r="D28" s="240"/>
      <c r="E28" s="221">
        <v>240000</v>
      </c>
      <c r="F28" s="230"/>
      <c r="G28" s="237">
        <f>SUM(C28:F28)</f>
        <v>240000</v>
      </c>
    </row>
    <row r="29" spans="2:7" x14ac:dyDescent="0.25">
      <c r="B29" s="219" t="s">
        <v>290</v>
      </c>
      <c r="C29" s="234" t="s">
        <v>262</v>
      </c>
      <c r="D29" s="240"/>
      <c r="E29" s="221">
        <v>145114</v>
      </c>
      <c r="F29" s="230"/>
      <c r="G29" s="237">
        <f>SUM(C29:F29)</f>
        <v>145114</v>
      </c>
    </row>
    <row r="30" spans="2:7" x14ac:dyDescent="0.25">
      <c r="B30" s="219" t="s">
        <v>313</v>
      </c>
      <c r="C30" s="234" t="s">
        <v>262</v>
      </c>
      <c r="D30" s="240"/>
      <c r="E30" s="221">
        <v>124500</v>
      </c>
      <c r="F30" s="230"/>
      <c r="G30" s="237">
        <f>SUM(C30:F30)</f>
        <v>124500</v>
      </c>
    </row>
    <row r="31" spans="2:7" x14ac:dyDescent="0.25">
      <c r="B31" s="219" t="s">
        <v>315</v>
      </c>
      <c r="C31" s="234" t="s">
        <v>266</v>
      </c>
      <c r="D31" s="240"/>
      <c r="E31" s="221">
        <v>100000</v>
      </c>
      <c r="F31" s="230"/>
      <c r="G31" s="237">
        <f>SUM(C31:F31)</f>
        <v>100000</v>
      </c>
    </row>
    <row r="32" spans="2:7" x14ac:dyDescent="0.25">
      <c r="B32" s="219" t="s">
        <v>290</v>
      </c>
      <c r="C32" s="234" t="s">
        <v>260</v>
      </c>
      <c r="D32" s="240"/>
      <c r="E32" s="221">
        <v>75213</v>
      </c>
      <c r="F32" s="230"/>
      <c r="G32" s="237">
        <f>SUM(C32:F32)</f>
        <v>75213</v>
      </c>
    </row>
    <row r="33" spans="2:7" x14ac:dyDescent="0.25">
      <c r="B33" s="219" t="s">
        <v>290</v>
      </c>
      <c r="C33" s="234" t="s">
        <v>263</v>
      </c>
      <c r="D33" s="240"/>
      <c r="E33" s="221">
        <v>16520</v>
      </c>
      <c r="F33" s="230"/>
      <c r="G33" s="237">
        <f>SUM(C33:F33)</f>
        <v>16520</v>
      </c>
    </row>
    <row r="34" spans="2:7" x14ac:dyDescent="0.25">
      <c r="B34" s="219" t="s">
        <v>306</v>
      </c>
      <c r="C34" s="234" t="s">
        <v>224</v>
      </c>
      <c r="D34" s="240"/>
      <c r="E34" s="221">
        <v>10000</v>
      </c>
      <c r="F34" s="230"/>
      <c r="G34" s="237">
        <f>SUM(C34:F34)</f>
        <v>10000</v>
      </c>
    </row>
    <row r="35" spans="2:7" x14ac:dyDescent="0.25">
      <c r="B35" s="219" t="s">
        <v>308</v>
      </c>
      <c r="C35" s="234" t="s">
        <v>227</v>
      </c>
      <c r="D35" s="240"/>
      <c r="E35" s="221"/>
      <c r="F35" s="230">
        <v>755859.19828999997</v>
      </c>
      <c r="G35" s="237">
        <f>SUM(C35:F35)</f>
        <v>755859.19828999997</v>
      </c>
    </row>
    <row r="36" spans="2:7" x14ac:dyDescent="0.25">
      <c r="B36" s="219" t="s">
        <v>273</v>
      </c>
      <c r="C36" s="234" t="s">
        <v>207</v>
      </c>
      <c r="D36" s="240"/>
      <c r="E36" s="221"/>
      <c r="F36" s="230">
        <v>454760.04000000004</v>
      </c>
      <c r="G36" s="237">
        <f>SUM(C36:F36)</f>
        <v>454760.04000000004</v>
      </c>
    </row>
    <row r="37" spans="2:7" x14ac:dyDescent="0.25">
      <c r="B37" s="219" t="s">
        <v>275</v>
      </c>
      <c r="C37" s="234" t="s">
        <v>220</v>
      </c>
      <c r="D37" s="240"/>
      <c r="E37" s="221"/>
      <c r="F37" s="230">
        <v>392000</v>
      </c>
      <c r="G37" s="237">
        <f>SUM(C37:F37)</f>
        <v>392000</v>
      </c>
    </row>
    <row r="38" spans="2:7" x14ac:dyDescent="0.25">
      <c r="B38" s="219" t="s">
        <v>280</v>
      </c>
      <c r="C38" s="234" t="s">
        <v>226</v>
      </c>
      <c r="D38" s="240"/>
      <c r="E38" s="221"/>
      <c r="F38" s="230">
        <v>355933.12599999993</v>
      </c>
      <c r="G38" s="237">
        <f>SUM(C38:F38)</f>
        <v>355933.12599999993</v>
      </c>
    </row>
    <row r="39" spans="2:7" x14ac:dyDescent="0.25">
      <c r="B39" s="219" t="s">
        <v>277</v>
      </c>
      <c r="C39" s="234" t="s">
        <v>206</v>
      </c>
      <c r="D39" s="240"/>
      <c r="E39" s="221"/>
      <c r="F39" s="230">
        <v>269795</v>
      </c>
      <c r="G39" s="237">
        <f>SUM(C39:F39)</f>
        <v>269795</v>
      </c>
    </row>
    <row r="40" spans="2:7" x14ac:dyDescent="0.25">
      <c r="B40" s="219" t="s">
        <v>306</v>
      </c>
      <c r="C40" s="234" t="s">
        <v>225</v>
      </c>
      <c r="D40" s="240"/>
      <c r="E40" s="221"/>
      <c r="F40" s="230">
        <v>239100</v>
      </c>
      <c r="G40" s="237">
        <f>SUM(C40:F40)</f>
        <v>239100</v>
      </c>
    </row>
    <row r="41" spans="2:7" x14ac:dyDescent="0.25">
      <c r="B41" s="219" t="s">
        <v>303</v>
      </c>
      <c r="C41" s="234" t="s">
        <v>229</v>
      </c>
      <c r="D41" s="240"/>
      <c r="E41" s="221"/>
      <c r="F41" s="230">
        <v>178500</v>
      </c>
      <c r="G41" s="237">
        <f>SUM(C41:F41)</f>
        <v>178500</v>
      </c>
    </row>
    <row r="42" spans="2:7" x14ac:dyDescent="0.25">
      <c r="B42" s="219" t="s">
        <v>276</v>
      </c>
      <c r="C42" s="234" t="s">
        <v>219</v>
      </c>
      <c r="D42" s="240"/>
      <c r="E42" s="221"/>
      <c r="F42" s="230">
        <v>127957</v>
      </c>
      <c r="G42" s="237">
        <f>SUM(C42:F42)</f>
        <v>127957</v>
      </c>
    </row>
    <row r="43" spans="2:7" x14ac:dyDescent="0.25">
      <c r="B43" s="219" t="s">
        <v>306</v>
      </c>
      <c r="C43" s="234" t="s">
        <v>221</v>
      </c>
      <c r="D43" s="240"/>
      <c r="E43" s="221"/>
      <c r="F43" s="230">
        <v>125000</v>
      </c>
      <c r="G43" s="237">
        <f>SUM(C43:F43)</f>
        <v>125000</v>
      </c>
    </row>
    <row r="44" spans="2:7" x14ac:dyDescent="0.25">
      <c r="B44" s="219" t="s">
        <v>312</v>
      </c>
      <c r="C44" s="234" t="s">
        <v>209</v>
      </c>
      <c r="D44" s="240"/>
      <c r="E44" s="221"/>
      <c r="F44" s="230">
        <v>79751.75</v>
      </c>
      <c r="G44" s="237">
        <f>SUM(C44:F44)</f>
        <v>79751.75</v>
      </c>
    </row>
    <row r="45" spans="2:7" x14ac:dyDescent="0.25">
      <c r="B45" s="219" t="s">
        <v>299</v>
      </c>
      <c r="C45" s="234" t="s">
        <v>216</v>
      </c>
      <c r="D45" s="240"/>
      <c r="E45" s="221"/>
      <c r="F45" s="230">
        <v>76360.679000000004</v>
      </c>
      <c r="G45" s="237">
        <f>SUM(C45:F45)</f>
        <v>76360.679000000004</v>
      </c>
    </row>
    <row r="46" spans="2:7" x14ac:dyDescent="0.25">
      <c r="B46" s="219" t="s">
        <v>296</v>
      </c>
      <c r="C46" s="234" t="s">
        <v>214</v>
      </c>
      <c r="D46" s="240"/>
      <c r="E46" s="221"/>
      <c r="F46" s="230">
        <v>70000</v>
      </c>
      <c r="G46" s="237">
        <f>SUM(C46:F46)</f>
        <v>70000</v>
      </c>
    </row>
    <row r="47" spans="2:7" x14ac:dyDescent="0.25">
      <c r="B47" s="219" t="s">
        <v>289</v>
      </c>
      <c r="C47" s="234" t="s">
        <v>230</v>
      </c>
      <c r="D47" s="240"/>
      <c r="E47" s="221"/>
      <c r="F47" s="230">
        <v>49475</v>
      </c>
      <c r="G47" s="237">
        <f>SUM(C47:F47)</f>
        <v>49475</v>
      </c>
    </row>
    <row r="48" spans="2:7" x14ac:dyDescent="0.25">
      <c r="B48" s="219" t="s">
        <v>271</v>
      </c>
      <c r="C48" s="234" t="s">
        <v>208</v>
      </c>
      <c r="D48" s="240"/>
      <c r="E48" s="221"/>
      <c r="F48" s="230">
        <v>45500</v>
      </c>
      <c r="G48" s="237">
        <f>SUM(C48:F48)</f>
        <v>45500</v>
      </c>
    </row>
    <row r="49" spans="2:8" x14ac:dyDescent="0.25">
      <c r="B49" s="219" t="s">
        <v>309</v>
      </c>
      <c r="C49" s="234" t="s">
        <v>210</v>
      </c>
      <c r="D49" s="240"/>
      <c r="E49" s="221"/>
      <c r="F49" s="230">
        <v>29956.809999999998</v>
      </c>
      <c r="G49" s="237">
        <f>SUM(C49:F49)</f>
        <v>29956.809999999998</v>
      </c>
    </row>
    <row r="50" spans="2:8" x14ac:dyDescent="0.25">
      <c r="B50" s="219" t="s">
        <v>272</v>
      </c>
      <c r="C50" s="234" t="s">
        <v>203</v>
      </c>
      <c r="D50" s="240"/>
      <c r="E50" s="221"/>
      <c r="F50" s="230">
        <v>18700</v>
      </c>
      <c r="G50" s="237">
        <f>SUM(C50:F50)</f>
        <v>18700</v>
      </c>
    </row>
    <row r="51" spans="2:8" x14ac:dyDescent="0.25">
      <c r="B51" s="219" t="s">
        <v>302</v>
      </c>
      <c r="C51" s="234" t="s">
        <v>215</v>
      </c>
      <c r="D51" s="240"/>
      <c r="E51" s="221"/>
      <c r="F51" s="230">
        <v>13000</v>
      </c>
      <c r="G51" s="237">
        <f>SUM(C51:F51)</f>
        <v>13000</v>
      </c>
    </row>
    <row r="52" spans="2:8" x14ac:dyDescent="0.25">
      <c r="B52" s="219" t="s">
        <v>306</v>
      </c>
      <c r="C52" s="234" t="s">
        <v>222</v>
      </c>
      <c r="D52" s="240"/>
      <c r="E52" s="221"/>
      <c r="F52" s="230">
        <v>8000</v>
      </c>
      <c r="G52" s="237">
        <f>SUM(C52:F52)</f>
        <v>8000</v>
      </c>
      <c r="H52" s="206"/>
    </row>
    <row r="53" spans="2:8" x14ac:dyDescent="0.25">
      <c r="B53" s="219" t="s">
        <v>282</v>
      </c>
      <c r="C53" s="234" t="s">
        <v>205</v>
      </c>
      <c r="D53" s="240"/>
      <c r="E53" s="221"/>
      <c r="F53" s="230">
        <v>6200</v>
      </c>
      <c r="G53" s="237">
        <f>SUM(C53:F53)</f>
        <v>6200</v>
      </c>
    </row>
    <row r="54" spans="2:8" x14ac:dyDescent="0.25">
      <c r="B54" s="219" t="s">
        <v>301</v>
      </c>
      <c r="C54" s="234" t="s">
        <v>211</v>
      </c>
      <c r="D54" s="240"/>
      <c r="E54" s="221"/>
      <c r="F54" s="230">
        <v>5898</v>
      </c>
      <c r="G54" s="237">
        <f>SUM(C54:F54)</f>
        <v>5898</v>
      </c>
    </row>
    <row r="55" spans="2:8" x14ac:dyDescent="0.25">
      <c r="B55" s="219" t="s">
        <v>281</v>
      </c>
      <c r="C55" s="234" t="s">
        <v>204</v>
      </c>
      <c r="D55" s="240"/>
      <c r="E55" s="221"/>
      <c r="F55" s="230">
        <v>4820</v>
      </c>
      <c r="G55" s="237">
        <f>SUM(C55:F55)</f>
        <v>4820</v>
      </c>
    </row>
    <row r="56" spans="2:8" x14ac:dyDescent="0.25">
      <c r="B56" s="219" t="s">
        <v>284</v>
      </c>
      <c r="C56" s="234" t="s">
        <v>212</v>
      </c>
      <c r="D56" s="240"/>
      <c r="E56" s="221"/>
      <c r="F56" s="230">
        <v>2000</v>
      </c>
      <c r="G56" s="237">
        <f>SUM(C56:F56)</f>
        <v>2000</v>
      </c>
    </row>
    <row r="57" spans="2:8" x14ac:dyDescent="0.25">
      <c r="B57" s="219" t="s">
        <v>306</v>
      </c>
      <c r="C57" s="234" t="s">
        <v>223</v>
      </c>
      <c r="D57" s="240"/>
      <c r="E57" s="221"/>
      <c r="F57" s="230">
        <v>0</v>
      </c>
      <c r="G57" s="237">
        <f>SUM(C57:F57)</f>
        <v>0</v>
      </c>
    </row>
    <row r="58" spans="2:8" ht="15.75" thickBot="1" x14ac:dyDescent="0.3">
      <c r="B58" s="220" t="s">
        <v>314</v>
      </c>
      <c r="C58" s="235" t="s">
        <v>922</v>
      </c>
      <c r="D58" s="241">
        <v>5063158.59</v>
      </c>
      <c r="E58" s="231">
        <v>508664.14</v>
      </c>
      <c r="F58" s="232">
        <v>730022.89</v>
      </c>
      <c r="G58" s="238">
        <f>SUM(C58:F58)</f>
        <v>6301845.6199999992</v>
      </c>
    </row>
    <row r="59" spans="2:8" ht="15.75" thickBot="1" x14ac:dyDescent="0.3">
      <c r="B59" s="225" t="s">
        <v>923</v>
      </c>
      <c r="C59" s="226"/>
      <c r="D59" s="227">
        <f>SUM(D3:D58)</f>
        <v>22224114.576000001</v>
      </c>
      <c r="E59" s="227">
        <f>SUM(E3:E58)</f>
        <v>7747028.0200000005</v>
      </c>
      <c r="F59" s="227">
        <f>SUM(F3:F58)</f>
        <v>4038589.4932900001</v>
      </c>
      <c r="G59" s="227">
        <f>SUM(G3:G58)</f>
        <v>34009732.08929</v>
      </c>
    </row>
    <row r="61" spans="2:8" s="242" customFormat="1" x14ac:dyDescent="0.25">
      <c r="D61" s="242">
        <v>0.80395469400287844</v>
      </c>
      <c r="E61" s="242">
        <v>8.0768341086853171E-2</v>
      </c>
      <c r="F61" s="242">
        <v>0.11527696491026831</v>
      </c>
    </row>
  </sheetData>
  <sortState ref="B10:G67">
    <sortCondition descending="1" ref="D10:D67"/>
    <sortCondition descending="1" ref="E10:E67"/>
    <sortCondition descending="1" ref="F10:F67"/>
  </sortState>
  <pageMargins left="0.7" right="0.7"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2"/>
  <sheetViews>
    <sheetView topLeftCell="A136" workbookViewId="0">
      <selection activeCell="I141" sqref="I141"/>
    </sheetView>
  </sheetViews>
  <sheetFormatPr defaultRowHeight="15" x14ac:dyDescent="0.25"/>
  <cols>
    <col min="1" max="1" width="40.85546875" bestFit="1" customWidth="1"/>
    <col min="2" max="2" width="7.7109375" bestFit="1" customWidth="1"/>
    <col min="3" max="3" width="56.85546875" bestFit="1" customWidth="1"/>
    <col min="8" max="9" width="17.85546875" bestFit="1" customWidth="1"/>
    <col min="10" max="10" width="40.85546875" bestFit="1" customWidth="1"/>
    <col min="11" max="11" width="7.7109375" bestFit="1" customWidth="1"/>
    <col min="12" max="12" width="56.85546875" bestFit="1" customWidth="1"/>
  </cols>
  <sheetData>
    <row r="1" spans="1:3" ht="15.75" x14ac:dyDescent="0.25">
      <c r="A1" s="3" t="s">
        <v>0</v>
      </c>
      <c r="B1" s="8">
        <v>0.4</v>
      </c>
      <c r="C1" s="4" t="s">
        <v>333</v>
      </c>
    </row>
    <row r="2" spans="1:3" ht="15.75" x14ac:dyDescent="0.25">
      <c r="A2" s="3" t="s">
        <v>1</v>
      </c>
      <c r="B2" s="8">
        <v>0.2</v>
      </c>
      <c r="C2" s="4" t="s">
        <v>316</v>
      </c>
    </row>
    <row r="3" spans="1:3" ht="15.75" x14ac:dyDescent="0.25">
      <c r="A3" s="3" t="s">
        <v>2</v>
      </c>
      <c r="B3" s="8">
        <v>0.4</v>
      </c>
      <c r="C3" s="4" t="s">
        <v>317</v>
      </c>
    </row>
    <row r="4" spans="1:3" ht="15.75" x14ac:dyDescent="0.25">
      <c r="A4" s="3" t="s">
        <v>3</v>
      </c>
      <c r="B4" s="8">
        <v>0.45</v>
      </c>
      <c r="C4" s="4" t="s">
        <v>318</v>
      </c>
    </row>
    <row r="5" spans="1:3" ht="15.75" x14ac:dyDescent="0.25">
      <c r="A5" s="3" t="s">
        <v>4</v>
      </c>
      <c r="B5" s="8">
        <v>0.49</v>
      </c>
      <c r="C5" s="4" t="s">
        <v>319</v>
      </c>
    </row>
    <row r="6" spans="1:3" ht="15.75" x14ac:dyDescent="0.25">
      <c r="A6" s="3" t="s">
        <v>5</v>
      </c>
      <c r="B6" s="8">
        <v>0.16</v>
      </c>
      <c r="C6" s="4" t="s">
        <v>320</v>
      </c>
    </row>
    <row r="7" spans="1:3" ht="15.75" x14ac:dyDescent="0.25">
      <c r="A7" s="3" t="s">
        <v>6</v>
      </c>
      <c r="B7" s="8"/>
      <c r="C7" s="4"/>
    </row>
    <row r="8" spans="1:3" ht="15.75" x14ac:dyDescent="0.25">
      <c r="A8" s="3" t="s">
        <v>7</v>
      </c>
      <c r="B8" s="8">
        <v>0.45</v>
      </c>
      <c r="C8" s="4" t="s">
        <v>318</v>
      </c>
    </row>
    <row r="9" spans="1:3" ht="15.75" x14ac:dyDescent="0.25">
      <c r="A9" s="3" t="s">
        <v>8</v>
      </c>
      <c r="B9" s="8">
        <v>0.16</v>
      </c>
      <c r="C9" s="4" t="s">
        <v>320</v>
      </c>
    </row>
    <row r="10" spans="1:3" ht="15.75" x14ac:dyDescent="0.25">
      <c r="A10" s="3" t="s">
        <v>9</v>
      </c>
      <c r="B10" s="8">
        <v>0.4</v>
      </c>
      <c r="C10" s="4" t="s">
        <v>317</v>
      </c>
    </row>
    <row r="11" spans="1:3" ht="15.75" x14ac:dyDescent="0.25">
      <c r="A11" s="3" t="s">
        <v>10</v>
      </c>
      <c r="B11" s="8">
        <v>0.45</v>
      </c>
      <c r="C11" s="4" t="s">
        <v>318</v>
      </c>
    </row>
    <row r="12" spans="1:3" ht="15.75" x14ac:dyDescent="0.25">
      <c r="A12" s="3" t="s">
        <v>11</v>
      </c>
      <c r="B12" s="8">
        <v>0.15</v>
      </c>
      <c r="C12" s="4" t="s">
        <v>321</v>
      </c>
    </row>
    <row r="13" spans="1:3" ht="15.75" x14ac:dyDescent="0.25">
      <c r="A13" s="3" t="s">
        <v>12</v>
      </c>
      <c r="B13" s="8">
        <v>0.16</v>
      </c>
      <c r="C13" s="4" t="s">
        <v>320</v>
      </c>
    </row>
    <row r="14" spans="1:3" ht="15.75" x14ac:dyDescent="0.25">
      <c r="A14" s="3" t="s">
        <v>13</v>
      </c>
      <c r="B14" s="8">
        <v>0.2</v>
      </c>
      <c r="C14" s="4" t="s">
        <v>316</v>
      </c>
    </row>
    <row r="15" spans="1:3" ht="15.75" x14ac:dyDescent="0.25">
      <c r="A15" s="3" t="s">
        <v>14</v>
      </c>
      <c r="B15" s="8">
        <v>0.4</v>
      </c>
      <c r="C15" s="4" t="s">
        <v>317</v>
      </c>
    </row>
    <row r="16" spans="1:3" ht="15.75" x14ac:dyDescent="0.25">
      <c r="A16" s="3" t="s">
        <v>15</v>
      </c>
      <c r="B16" s="8">
        <v>0.4</v>
      </c>
      <c r="C16" s="4" t="s">
        <v>322</v>
      </c>
    </row>
    <row r="17" spans="1:3" ht="15.75" x14ac:dyDescent="0.25">
      <c r="A17" s="3" t="s">
        <v>16</v>
      </c>
      <c r="B17" s="8">
        <v>0.45</v>
      </c>
      <c r="C17" s="4" t="s">
        <v>318</v>
      </c>
    </row>
    <row r="18" spans="1:3" ht="15.75" x14ac:dyDescent="0.25">
      <c r="A18" s="3" t="s">
        <v>17</v>
      </c>
      <c r="B18" s="8">
        <v>0.15</v>
      </c>
      <c r="C18" s="4" t="s">
        <v>321</v>
      </c>
    </row>
    <row r="19" spans="1:3" ht="15.75" x14ac:dyDescent="0.25">
      <c r="A19" s="3" t="s">
        <v>18</v>
      </c>
      <c r="B19" s="8">
        <v>0.16</v>
      </c>
      <c r="C19" s="4" t="s">
        <v>320</v>
      </c>
    </row>
    <row r="20" spans="1:3" ht="15.75" x14ac:dyDescent="0.25">
      <c r="A20" s="3" t="s">
        <v>19</v>
      </c>
      <c r="B20" s="8">
        <v>0.2</v>
      </c>
      <c r="C20" s="4" t="s">
        <v>316</v>
      </c>
    </row>
    <row r="21" spans="1:3" ht="15.75" x14ac:dyDescent="0.25">
      <c r="A21" s="3" t="s">
        <v>20</v>
      </c>
      <c r="B21" s="8">
        <v>0.4</v>
      </c>
      <c r="C21" s="4" t="s">
        <v>317</v>
      </c>
    </row>
    <row r="22" spans="1:3" ht="15.75" x14ac:dyDescent="0.25">
      <c r="A22" s="3" t="s">
        <v>21</v>
      </c>
      <c r="B22" s="8"/>
      <c r="C22" s="4" t="s">
        <v>323</v>
      </c>
    </row>
    <row r="23" spans="1:3" ht="15.75" x14ac:dyDescent="0.25">
      <c r="A23" s="3" t="s">
        <v>22</v>
      </c>
      <c r="B23" s="8">
        <v>0.45</v>
      </c>
      <c r="C23" s="4" t="s">
        <v>318</v>
      </c>
    </row>
    <row r="24" spans="1:3" ht="15.75" x14ac:dyDescent="0.25">
      <c r="A24" s="3" t="s">
        <v>23</v>
      </c>
      <c r="B24" s="8">
        <v>0.49</v>
      </c>
      <c r="C24" s="4" t="s">
        <v>319</v>
      </c>
    </row>
    <row r="25" spans="1:3" ht="15.75" x14ac:dyDescent="0.25">
      <c r="A25" s="3" t="s">
        <v>24</v>
      </c>
      <c r="B25" s="8">
        <v>0.4</v>
      </c>
      <c r="C25" s="4" t="s">
        <v>317</v>
      </c>
    </row>
    <row r="26" spans="1:3" ht="15.75" x14ac:dyDescent="0.25">
      <c r="A26" s="3" t="s">
        <v>25</v>
      </c>
      <c r="B26" s="8">
        <v>0.45</v>
      </c>
      <c r="C26" s="4" t="s">
        <v>318</v>
      </c>
    </row>
    <row r="27" spans="1:3" ht="15.75" x14ac:dyDescent="0.25">
      <c r="A27" s="3" t="s">
        <v>26</v>
      </c>
      <c r="B27" s="8">
        <v>0.16</v>
      </c>
      <c r="C27" s="4" t="s">
        <v>320</v>
      </c>
    </row>
    <row r="28" spans="1:3" ht="15.75" x14ac:dyDescent="0.25">
      <c r="A28" s="3" t="s">
        <v>27</v>
      </c>
      <c r="B28" s="8">
        <v>0.4</v>
      </c>
      <c r="C28" s="4" t="s">
        <v>317</v>
      </c>
    </row>
    <row r="29" spans="1:3" ht="15.75" x14ac:dyDescent="0.25">
      <c r="A29" s="3" t="s">
        <v>28</v>
      </c>
      <c r="B29" s="8">
        <v>0.4</v>
      </c>
      <c r="C29" s="4" t="s">
        <v>324</v>
      </c>
    </row>
    <row r="30" spans="1:3" ht="15.75" x14ac:dyDescent="0.25">
      <c r="A30" s="3" t="s">
        <v>29</v>
      </c>
      <c r="B30" s="8">
        <v>0.45</v>
      </c>
      <c r="C30" s="4" t="s">
        <v>318</v>
      </c>
    </row>
    <row r="31" spans="1:3" ht="15.75" x14ac:dyDescent="0.25">
      <c r="A31" s="3" t="s">
        <v>30</v>
      </c>
      <c r="B31" s="8">
        <v>0.16</v>
      </c>
      <c r="C31" s="4" t="s">
        <v>320</v>
      </c>
    </row>
    <row r="32" spans="1:3" ht="15.75" x14ac:dyDescent="0.25">
      <c r="A32" s="3" t="s">
        <v>31</v>
      </c>
      <c r="B32" s="8">
        <v>0.4</v>
      </c>
      <c r="C32" s="4" t="s">
        <v>317</v>
      </c>
    </row>
    <row r="33" spans="1:3" ht="15.75" x14ac:dyDescent="0.25">
      <c r="A33" s="3" t="s">
        <v>32</v>
      </c>
      <c r="B33" s="8">
        <v>0.45</v>
      </c>
      <c r="C33" s="4" t="s">
        <v>318</v>
      </c>
    </row>
    <row r="34" spans="1:3" ht="15.75" x14ac:dyDescent="0.25">
      <c r="A34" s="3" t="s">
        <v>33</v>
      </c>
      <c r="B34" s="8">
        <v>0.4</v>
      </c>
      <c r="C34" s="4" t="s">
        <v>317</v>
      </c>
    </row>
    <row r="35" spans="1:3" ht="15.75" x14ac:dyDescent="0.25">
      <c r="A35" s="3" t="s">
        <v>34</v>
      </c>
      <c r="B35" s="8">
        <v>0.45</v>
      </c>
      <c r="C35" s="4" t="s">
        <v>318</v>
      </c>
    </row>
    <row r="36" spans="1:3" ht="15.75" x14ac:dyDescent="0.25">
      <c r="A36" s="3" t="s">
        <v>35</v>
      </c>
      <c r="B36" s="8">
        <v>0.49</v>
      </c>
      <c r="C36" s="4" t="s">
        <v>319</v>
      </c>
    </row>
    <row r="37" spans="1:3" ht="15.75" x14ac:dyDescent="0.25">
      <c r="A37" s="3" t="s">
        <v>36</v>
      </c>
      <c r="B37" s="8">
        <v>0.4</v>
      </c>
      <c r="C37" s="4" t="s">
        <v>325</v>
      </c>
    </row>
    <row r="38" spans="1:3" ht="15.75" x14ac:dyDescent="0.25">
      <c r="A38" s="3" t="s">
        <v>37</v>
      </c>
      <c r="B38" s="8">
        <v>0.4</v>
      </c>
      <c r="C38" s="4" t="s">
        <v>317</v>
      </c>
    </row>
    <row r="39" spans="1:3" ht="15.75" x14ac:dyDescent="0.25">
      <c r="A39" s="3" t="s">
        <v>38</v>
      </c>
      <c r="B39" s="8">
        <v>0.49</v>
      </c>
      <c r="C39" s="4" t="s">
        <v>319</v>
      </c>
    </row>
    <row r="40" spans="1:3" ht="15.75" x14ac:dyDescent="0.25">
      <c r="A40" s="3" t="s">
        <v>39</v>
      </c>
      <c r="B40" s="8">
        <v>0.2</v>
      </c>
      <c r="C40" s="4" t="s">
        <v>316</v>
      </c>
    </row>
    <row r="41" spans="1:3" ht="15.75" x14ac:dyDescent="0.25">
      <c r="A41" s="3" t="s">
        <v>40</v>
      </c>
      <c r="B41" s="8">
        <v>0.4</v>
      </c>
      <c r="C41" s="4" t="s">
        <v>317</v>
      </c>
    </row>
    <row r="42" spans="1:3" ht="15.75" x14ac:dyDescent="0.25">
      <c r="A42" s="3" t="s">
        <v>41</v>
      </c>
      <c r="B42" s="8">
        <v>0.45</v>
      </c>
      <c r="C42" s="4" t="s">
        <v>318</v>
      </c>
    </row>
    <row r="43" spans="1:3" ht="15.75" x14ac:dyDescent="0.25">
      <c r="A43" s="3" t="s">
        <v>42</v>
      </c>
      <c r="B43" s="8">
        <v>0.49</v>
      </c>
      <c r="C43" s="4" t="s">
        <v>319</v>
      </c>
    </row>
    <row r="44" spans="1:3" ht="15.75" x14ac:dyDescent="0.25">
      <c r="A44" s="4" t="s">
        <v>43</v>
      </c>
      <c r="B44" s="9">
        <v>0.16</v>
      </c>
      <c r="C44" s="4" t="s">
        <v>320</v>
      </c>
    </row>
    <row r="45" spans="1:3" ht="15.75" x14ac:dyDescent="0.25">
      <c r="A45" s="3" t="s">
        <v>44</v>
      </c>
      <c r="B45" s="8">
        <v>0.4</v>
      </c>
      <c r="C45" s="4" t="s">
        <v>317</v>
      </c>
    </row>
    <row r="46" spans="1:3" ht="15.75" x14ac:dyDescent="0.25">
      <c r="A46" s="3" t="s">
        <v>45</v>
      </c>
      <c r="B46" s="8">
        <v>0.45</v>
      </c>
      <c r="C46" s="4" t="s">
        <v>318</v>
      </c>
    </row>
    <row r="47" spans="1:3" ht="15.75" x14ac:dyDescent="0.25">
      <c r="A47" s="3" t="s">
        <v>46</v>
      </c>
      <c r="B47" s="8">
        <v>0.16</v>
      </c>
      <c r="C47" s="4" t="s">
        <v>321</v>
      </c>
    </row>
    <row r="48" spans="1:3" ht="15.75" x14ac:dyDescent="0.25">
      <c r="A48" s="3" t="s">
        <v>47</v>
      </c>
      <c r="B48" s="8">
        <v>0.2</v>
      </c>
      <c r="C48" s="4" t="s">
        <v>316</v>
      </c>
    </row>
    <row r="49" spans="1:3" ht="15.75" x14ac:dyDescent="0.25">
      <c r="A49" s="3" t="s">
        <v>48</v>
      </c>
      <c r="B49" s="8">
        <v>0.4</v>
      </c>
      <c r="C49" s="4" t="s">
        <v>317</v>
      </c>
    </row>
    <row r="50" spans="1:3" ht="15.75" x14ac:dyDescent="0.25">
      <c r="A50" s="3" t="s">
        <v>49</v>
      </c>
      <c r="B50" s="8">
        <v>0.45</v>
      </c>
      <c r="C50" s="4" t="s">
        <v>318</v>
      </c>
    </row>
    <row r="51" spans="1:3" ht="15.75" x14ac:dyDescent="0.25">
      <c r="A51" s="3" t="s">
        <v>50</v>
      </c>
      <c r="B51" s="8">
        <v>0.49</v>
      </c>
      <c r="C51" s="4" t="s">
        <v>319</v>
      </c>
    </row>
    <row r="52" spans="1:3" ht="15.75" x14ac:dyDescent="0.25">
      <c r="A52" s="3" t="s">
        <v>51</v>
      </c>
      <c r="B52" s="8">
        <v>0.16</v>
      </c>
      <c r="C52" s="4" t="s">
        <v>320</v>
      </c>
    </row>
    <row r="53" spans="1:3" ht="15.75" x14ac:dyDescent="0.25">
      <c r="A53" s="3" t="s">
        <v>52</v>
      </c>
      <c r="B53" s="8">
        <v>0.2</v>
      </c>
      <c r="C53" s="4" t="s">
        <v>316</v>
      </c>
    </row>
    <row r="54" spans="1:3" ht="15.75" x14ac:dyDescent="0.25">
      <c r="A54" s="3" t="s">
        <v>53</v>
      </c>
      <c r="B54" s="8">
        <v>0.4</v>
      </c>
      <c r="C54" s="4" t="s">
        <v>317</v>
      </c>
    </row>
    <row r="55" spans="1:3" ht="15.75" x14ac:dyDescent="0.25">
      <c r="A55" s="3" t="s">
        <v>54</v>
      </c>
      <c r="B55" s="8">
        <v>0.4</v>
      </c>
      <c r="C55" s="4" t="s">
        <v>326</v>
      </c>
    </row>
    <row r="56" spans="1:3" ht="15.75" x14ac:dyDescent="0.25">
      <c r="A56" s="3" t="s">
        <v>55</v>
      </c>
      <c r="B56" s="8">
        <v>0.45</v>
      </c>
      <c r="C56" s="4" t="s">
        <v>318</v>
      </c>
    </row>
    <row r="57" spans="1:3" ht="15.75" x14ac:dyDescent="0.25">
      <c r="A57" s="3" t="s">
        <v>56</v>
      </c>
      <c r="B57" s="8">
        <v>0.49</v>
      </c>
      <c r="C57" s="4" t="s">
        <v>319</v>
      </c>
    </row>
    <row r="58" spans="1:3" ht="15.75" x14ac:dyDescent="0.25">
      <c r="A58" s="3" t="s">
        <v>57</v>
      </c>
      <c r="B58" s="8">
        <v>0.16</v>
      </c>
      <c r="C58" s="4" t="s">
        <v>320</v>
      </c>
    </row>
    <row r="59" spans="1:3" ht="15.75" x14ac:dyDescent="0.25">
      <c r="A59" s="3" t="s">
        <v>58</v>
      </c>
      <c r="B59" s="8">
        <v>0.2</v>
      </c>
      <c r="C59" s="4" t="s">
        <v>316</v>
      </c>
    </row>
    <row r="60" spans="1:3" ht="15.75" x14ac:dyDescent="0.25">
      <c r="A60" s="3" t="s">
        <v>59</v>
      </c>
      <c r="B60" s="8">
        <v>0.4</v>
      </c>
      <c r="C60" s="4" t="s">
        <v>317</v>
      </c>
    </row>
    <row r="61" spans="1:3" ht="15.75" x14ac:dyDescent="0.25">
      <c r="A61" s="3" t="s">
        <v>60</v>
      </c>
      <c r="B61" s="8">
        <v>0.45</v>
      </c>
      <c r="C61" s="4" t="s">
        <v>318</v>
      </c>
    </row>
    <row r="62" spans="1:3" ht="15.75" x14ac:dyDescent="0.25">
      <c r="A62" s="3" t="s">
        <v>61</v>
      </c>
      <c r="B62" s="8">
        <v>0.16</v>
      </c>
      <c r="C62" s="4" t="s">
        <v>320</v>
      </c>
    </row>
    <row r="63" spans="1:3" ht="15.75" x14ac:dyDescent="0.25">
      <c r="A63" s="3" t="s">
        <v>62</v>
      </c>
      <c r="B63" s="8">
        <v>0.2</v>
      </c>
      <c r="C63" s="4" t="s">
        <v>316</v>
      </c>
    </row>
    <row r="64" spans="1:3" ht="15.75" x14ac:dyDescent="0.25">
      <c r="A64" s="3" t="s">
        <v>63</v>
      </c>
      <c r="B64" s="8">
        <v>0.4</v>
      </c>
      <c r="C64" s="4" t="s">
        <v>317</v>
      </c>
    </row>
    <row r="65" spans="1:12" ht="15.75" x14ac:dyDescent="0.25">
      <c r="A65" s="3" t="s">
        <v>64</v>
      </c>
      <c r="B65" s="8">
        <v>0.45</v>
      </c>
      <c r="C65" s="4" t="s">
        <v>318</v>
      </c>
    </row>
    <row r="66" spans="1:12" ht="15.75" x14ac:dyDescent="0.25">
      <c r="A66" s="3" t="s">
        <v>65</v>
      </c>
      <c r="B66" s="8">
        <v>0.49</v>
      </c>
      <c r="C66" s="4" t="s">
        <v>319</v>
      </c>
    </row>
    <row r="67" spans="1:12" ht="15.75" x14ac:dyDescent="0.25">
      <c r="A67" s="3" t="s">
        <v>66</v>
      </c>
      <c r="B67" s="8">
        <v>0.4</v>
      </c>
      <c r="C67" s="4" t="s">
        <v>317</v>
      </c>
    </row>
    <row r="68" spans="1:12" ht="15.75" x14ac:dyDescent="0.25">
      <c r="A68" s="3" t="s">
        <v>67</v>
      </c>
      <c r="B68" s="8">
        <v>0.49</v>
      </c>
      <c r="C68" s="4" t="s">
        <v>319</v>
      </c>
    </row>
    <row r="69" spans="1:12" ht="15.75" x14ac:dyDescent="0.25">
      <c r="A69" s="3" t="s">
        <v>68</v>
      </c>
      <c r="B69" s="8">
        <v>0.4</v>
      </c>
      <c r="C69" s="4" t="s">
        <v>327</v>
      </c>
    </row>
    <row r="70" spans="1:12" ht="15.75" x14ac:dyDescent="0.25">
      <c r="A70" s="3" t="s">
        <v>69</v>
      </c>
      <c r="B70" s="8">
        <v>0.4</v>
      </c>
      <c r="C70" s="4" t="s">
        <v>328</v>
      </c>
    </row>
    <row r="71" spans="1:12" ht="15.75" x14ac:dyDescent="0.25">
      <c r="A71" s="3" t="s">
        <v>70</v>
      </c>
      <c r="B71" s="8">
        <v>0.4</v>
      </c>
      <c r="C71" s="4" t="s">
        <v>329</v>
      </c>
    </row>
    <row r="72" spans="1:12" ht="15.75" x14ac:dyDescent="0.25">
      <c r="A72" s="3" t="s">
        <v>71</v>
      </c>
      <c r="B72" s="8">
        <v>0.4</v>
      </c>
      <c r="C72" s="4" t="s">
        <v>330</v>
      </c>
    </row>
    <row r="73" spans="1:12" ht="15.75" x14ac:dyDescent="0.25">
      <c r="A73" s="3" t="s">
        <v>72</v>
      </c>
      <c r="B73" s="8">
        <v>0.49</v>
      </c>
      <c r="C73" s="4" t="s">
        <v>331</v>
      </c>
    </row>
    <row r="74" spans="1:12" ht="15.75" x14ac:dyDescent="0.25">
      <c r="A74" s="3" t="s">
        <v>73</v>
      </c>
      <c r="B74" s="8">
        <v>0.15</v>
      </c>
      <c r="C74" s="4" t="s">
        <v>321</v>
      </c>
    </row>
    <row r="75" spans="1:12" ht="15.75" x14ac:dyDescent="0.25">
      <c r="A75" s="3" t="s">
        <v>74</v>
      </c>
      <c r="B75" s="8">
        <v>0.16</v>
      </c>
      <c r="C75" s="4" t="s">
        <v>320</v>
      </c>
      <c r="H75">
        <f>IF(I75&lt;&gt;I74,I74,I75)</f>
        <v>0</v>
      </c>
      <c r="I75" t="str">
        <f>IF(J74="",J75,J74)</f>
        <v>Board of Education</v>
      </c>
      <c r="J75" s="17" t="s">
        <v>272</v>
      </c>
      <c r="K75" s="19"/>
      <c r="L75" s="13"/>
    </row>
    <row r="76" spans="1:12" ht="15.75" x14ac:dyDescent="0.25">
      <c r="A76" s="3" t="s">
        <v>75</v>
      </c>
      <c r="B76" s="8">
        <v>0.2</v>
      </c>
      <c r="C76" s="4" t="s">
        <v>316</v>
      </c>
      <c r="H76" t="str">
        <f>IF(I76&lt;&gt;I75,H75,I76)</f>
        <v>Board of Education</v>
      </c>
      <c r="I76" t="str">
        <f t="shared" ref="I76:I139" si="0">IF(J75="",J76,J75)</f>
        <v>Board of Education</v>
      </c>
      <c r="J76" s="15" t="s">
        <v>1</v>
      </c>
      <c r="K76" s="20">
        <v>0.2</v>
      </c>
      <c r="L76" s="16" t="s">
        <v>316</v>
      </c>
    </row>
    <row r="77" spans="1:12" ht="15.75" x14ac:dyDescent="0.25">
      <c r="A77" s="3" t="s">
        <v>76</v>
      </c>
      <c r="B77" s="8">
        <v>0.4</v>
      </c>
      <c r="C77" s="4" t="s">
        <v>317</v>
      </c>
      <c r="H77" t="str">
        <f t="shared" ref="H77:H140" si="1">IF(I77&lt;&gt;I76,H76,I77)</f>
        <v>Board of Education</v>
      </c>
      <c r="I77" t="str">
        <f t="shared" si="0"/>
        <v>A1010.2</v>
      </c>
      <c r="J77" s="15" t="s">
        <v>2</v>
      </c>
      <c r="K77" s="20">
        <v>0.4</v>
      </c>
      <c r="L77" s="16" t="s">
        <v>317</v>
      </c>
    </row>
    <row r="78" spans="1:12" ht="15.75" x14ac:dyDescent="0.25">
      <c r="A78" s="3" t="s">
        <v>77</v>
      </c>
      <c r="B78" s="8">
        <v>0.45</v>
      </c>
      <c r="C78" s="4" t="s">
        <v>318</v>
      </c>
      <c r="H78" t="str">
        <f t="shared" si="1"/>
        <v>Board of Education</v>
      </c>
      <c r="I78" t="str">
        <f t="shared" si="0"/>
        <v>A1010.4</v>
      </c>
      <c r="J78" s="15" t="s">
        <v>3</v>
      </c>
      <c r="K78" s="20">
        <v>0.45</v>
      </c>
      <c r="L78" s="16" t="s">
        <v>318</v>
      </c>
    </row>
    <row r="79" spans="1:12" ht="15.75" x14ac:dyDescent="0.25">
      <c r="A79" s="3" t="s">
        <v>78</v>
      </c>
      <c r="B79" s="8">
        <v>0.49</v>
      </c>
      <c r="C79" s="4"/>
      <c r="H79" t="str">
        <f t="shared" si="1"/>
        <v>Board of Education</v>
      </c>
      <c r="I79" t="str">
        <f t="shared" si="0"/>
        <v>A1010.45</v>
      </c>
      <c r="J79" s="15" t="s">
        <v>4</v>
      </c>
      <c r="K79" s="20">
        <v>0.49</v>
      </c>
      <c r="L79" s="16" t="s">
        <v>319</v>
      </c>
    </row>
    <row r="80" spans="1:12" ht="15.75" x14ac:dyDescent="0.25">
      <c r="A80" s="3" t="s">
        <v>79</v>
      </c>
      <c r="B80" s="8">
        <v>0.15</v>
      </c>
      <c r="C80" s="4" t="s">
        <v>321</v>
      </c>
      <c r="H80" t="str">
        <f t="shared" si="1"/>
        <v>Board of Education</v>
      </c>
      <c r="I80" t="str">
        <f t="shared" si="0"/>
        <v>A1010.49</v>
      </c>
      <c r="J80" s="13"/>
      <c r="K80" s="13"/>
      <c r="L80" s="13"/>
    </row>
    <row r="81" spans="1:12" ht="15.75" x14ac:dyDescent="0.25">
      <c r="A81" s="3" t="s">
        <v>80</v>
      </c>
      <c r="B81" s="8">
        <v>0.16</v>
      </c>
      <c r="C81" s="4" t="s">
        <v>320</v>
      </c>
      <c r="H81" t="str">
        <f t="shared" si="1"/>
        <v>Board of Education</v>
      </c>
      <c r="I81">
        <f t="shared" si="0"/>
        <v>0</v>
      </c>
      <c r="J81" s="13"/>
      <c r="K81" s="13"/>
      <c r="L81" s="13"/>
    </row>
    <row r="82" spans="1:12" ht="15.75" x14ac:dyDescent="0.25">
      <c r="A82" s="3" t="s">
        <v>81</v>
      </c>
      <c r="B82" s="8">
        <v>0.2</v>
      </c>
      <c r="C82" s="4" t="s">
        <v>316</v>
      </c>
      <c r="H82" t="str">
        <f t="shared" si="1"/>
        <v>Board of Education</v>
      </c>
      <c r="I82" t="str">
        <f t="shared" si="0"/>
        <v>District Clerk</v>
      </c>
      <c r="J82" s="17" t="s">
        <v>281</v>
      </c>
      <c r="K82" s="19"/>
      <c r="L82" s="13"/>
    </row>
    <row r="83" spans="1:12" ht="15.75" x14ac:dyDescent="0.25">
      <c r="A83" s="3" t="s">
        <v>82</v>
      </c>
      <c r="B83" s="8">
        <v>0.4</v>
      </c>
      <c r="C83" s="4" t="s">
        <v>317</v>
      </c>
      <c r="H83" t="str">
        <f t="shared" si="1"/>
        <v>District Clerk</v>
      </c>
      <c r="I83" t="str">
        <f t="shared" si="0"/>
        <v>District Clerk</v>
      </c>
      <c r="J83" s="15" t="s">
        <v>5</v>
      </c>
      <c r="K83" s="20">
        <v>0.16</v>
      </c>
      <c r="L83" s="16" t="s">
        <v>320</v>
      </c>
    </row>
    <row r="84" spans="1:12" ht="15.75" x14ac:dyDescent="0.25">
      <c r="A84" s="3" t="s">
        <v>83</v>
      </c>
      <c r="B84" s="8">
        <v>0.4</v>
      </c>
      <c r="C84" s="4" t="s">
        <v>332</v>
      </c>
      <c r="H84" t="str">
        <f t="shared" si="1"/>
        <v>District Clerk</v>
      </c>
      <c r="I84" t="str">
        <f t="shared" si="0"/>
        <v>A1040.16</v>
      </c>
      <c r="J84" s="15" t="s">
        <v>6</v>
      </c>
      <c r="K84" s="20"/>
      <c r="L84" s="16"/>
    </row>
    <row r="85" spans="1:12" ht="15.75" x14ac:dyDescent="0.25">
      <c r="A85" s="3" t="s">
        <v>84</v>
      </c>
      <c r="B85" s="8">
        <v>0.45</v>
      </c>
      <c r="C85" s="4" t="s">
        <v>318</v>
      </c>
      <c r="H85" t="str">
        <f t="shared" si="1"/>
        <v>District Clerk</v>
      </c>
      <c r="I85" t="str">
        <f t="shared" si="0"/>
        <v>A1040.4</v>
      </c>
      <c r="J85" s="15" t="s">
        <v>7</v>
      </c>
      <c r="K85" s="20">
        <v>0.45</v>
      </c>
      <c r="L85" s="16" t="s">
        <v>318</v>
      </c>
    </row>
    <row r="86" spans="1:12" ht="15.75" x14ac:dyDescent="0.25">
      <c r="A86" s="3" t="s">
        <v>85</v>
      </c>
      <c r="B86" s="8">
        <v>0.49</v>
      </c>
      <c r="C86" s="4"/>
      <c r="H86" t="str">
        <f t="shared" si="1"/>
        <v>District Clerk</v>
      </c>
      <c r="I86" t="str">
        <f t="shared" si="0"/>
        <v>A1040.45</v>
      </c>
      <c r="J86" s="13"/>
      <c r="K86" s="13"/>
      <c r="L86" s="13"/>
    </row>
    <row r="87" spans="1:12" ht="15.75" x14ac:dyDescent="0.25">
      <c r="A87" s="3" t="s">
        <v>86</v>
      </c>
      <c r="B87" s="8">
        <v>0.4</v>
      </c>
      <c r="C87" s="2" t="s">
        <v>317</v>
      </c>
      <c r="H87" t="str">
        <f t="shared" si="1"/>
        <v>District Clerk</v>
      </c>
      <c r="I87">
        <f t="shared" si="0"/>
        <v>0</v>
      </c>
      <c r="J87" s="13"/>
      <c r="K87" s="13"/>
      <c r="L87" s="13"/>
    </row>
    <row r="88" spans="1:12" ht="15.75" x14ac:dyDescent="0.25">
      <c r="A88" s="3" t="s">
        <v>87</v>
      </c>
      <c r="B88" s="8">
        <v>0.49</v>
      </c>
      <c r="C88" s="4" t="s">
        <v>319</v>
      </c>
      <c r="H88" t="str">
        <f t="shared" si="1"/>
        <v>District Clerk</v>
      </c>
      <c r="I88" t="str">
        <f t="shared" si="0"/>
        <v>District Meeting</v>
      </c>
      <c r="J88" s="17" t="s">
        <v>282</v>
      </c>
      <c r="K88" s="19"/>
      <c r="L88" s="13"/>
    </row>
    <row r="89" spans="1:12" ht="15.75" x14ac:dyDescent="0.25">
      <c r="A89" s="3" t="s">
        <v>88</v>
      </c>
      <c r="B89" s="8">
        <v>0.15</v>
      </c>
      <c r="C89" s="4" t="s">
        <v>321</v>
      </c>
      <c r="H89" t="str">
        <f t="shared" si="1"/>
        <v>District Meeting</v>
      </c>
      <c r="I89" t="str">
        <f t="shared" si="0"/>
        <v>District Meeting</v>
      </c>
      <c r="J89" s="15" t="s">
        <v>8</v>
      </c>
      <c r="K89" s="20">
        <v>0.16</v>
      </c>
      <c r="L89" s="16" t="s">
        <v>320</v>
      </c>
    </row>
    <row r="90" spans="1:12" ht="15.75" x14ac:dyDescent="0.25">
      <c r="A90" s="3" t="s">
        <v>89</v>
      </c>
      <c r="B90" s="8">
        <v>0.4</v>
      </c>
      <c r="C90" s="4" t="s">
        <v>317</v>
      </c>
      <c r="H90" t="str">
        <f t="shared" si="1"/>
        <v>District Meeting</v>
      </c>
      <c r="I90" t="str">
        <f t="shared" si="0"/>
        <v>A1060.16</v>
      </c>
      <c r="J90" s="15" t="s">
        <v>9</v>
      </c>
      <c r="K90" s="20">
        <v>0.4</v>
      </c>
      <c r="L90" s="16" t="s">
        <v>317</v>
      </c>
    </row>
    <row r="91" spans="1:12" ht="15.75" x14ac:dyDescent="0.25">
      <c r="A91" s="3" t="s">
        <v>90</v>
      </c>
      <c r="B91" s="8">
        <v>0.45</v>
      </c>
      <c r="C91" s="4" t="s">
        <v>318</v>
      </c>
      <c r="H91" t="str">
        <f t="shared" si="1"/>
        <v>District Meeting</v>
      </c>
      <c r="I91" t="str">
        <f t="shared" si="0"/>
        <v>A1060.4</v>
      </c>
      <c r="J91" s="15" t="s">
        <v>10</v>
      </c>
      <c r="K91" s="20">
        <v>0.45</v>
      </c>
      <c r="L91" s="16" t="s">
        <v>318</v>
      </c>
    </row>
    <row r="92" spans="1:12" ht="15.75" x14ac:dyDescent="0.25">
      <c r="A92" s="3" t="s">
        <v>91</v>
      </c>
      <c r="B92" s="8">
        <v>0.49</v>
      </c>
      <c r="C92" s="4" t="s">
        <v>319</v>
      </c>
      <c r="H92" t="str">
        <f t="shared" si="1"/>
        <v>District Meeting</v>
      </c>
      <c r="I92" t="str">
        <f t="shared" si="0"/>
        <v>A1060.45</v>
      </c>
      <c r="J92" s="13"/>
      <c r="K92" s="13"/>
      <c r="L92" s="13"/>
    </row>
    <row r="93" spans="1:12" ht="15.75" x14ac:dyDescent="0.25">
      <c r="A93" s="3" t="s">
        <v>92</v>
      </c>
      <c r="B93" s="8">
        <v>0.12</v>
      </c>
      <c r="C93" s="4" t="s">
        <v>334</v>
      </c>
      <c r="H93" t="str">
        <f t="shared" si="1"/>
        <v>District Meeting</v>
      </c>
      <c r="I93">
        <f t="shared" si="0"/>
        <v>0</v>
      </c>
      <c r="J93" s="13"/>
      <c r="K93" s="13"/>
      <c r="L93" s="13"/>
    </row>
    <row r="94" spans="1:12" ht="15.75" x14ac:dyDescent="0.25">
      <c r="A94" s="3" t="s">
        <v>93</v>
      </c>
      <c r="B94" s="8">
        <v>0.13</v>
      </c>
      <c r="C94" s="4" t="s">
        <v>335</v>
      </c>
      <c r="H94" t="str">
        <f t="shared" si="1"/>
        <v>District Meeting</v>
      </c>
      <c r="I94" t="str">
        <f t="shared" si="0"/>
        <v>Chief School Administration</v>
      </c>
      <c r="J94" s="17" t="s">
        <v>277</v>
      </c>
      <c r="K94" s="19"/>
      <c r="L94" s="13"/>
    </row>
    <row r="95" spans="1:12" ht="15.75" x14ac:dyDescent="0.25">
      <c r="A95" s="3" t="s">
        <v>94</v>
      </c>
      <c r="B95" s="8">
        <v>0.14000000000000001</v>
      </c>
      <c r="C95" s="4" t="s">
        <v>336</v>
      </c>
      <c r="H95" t="str">
        <f t="shared" si="1"/>
        <v>Chief School Administration</v>
      </c>
      <c r="I95" t="str">
        <f t="shared" si="0"/>
        <v>Chief School Administration</v>
      </c>
      <c r="J95" s="15" t="s">
        <v>11</v>
      </c>
      <c r="K95" s="20">
        <v>0.15</v>
      </c>
      <c r="L95" s="16" t="s">
        <v>321</v>
      </c>
    </row>
    <row r="96" spans="1:12" ht="15.75" x14ac:dyDescent="0.25">
      <c r="A96" s="3" t="s">
        <v>95</v>
      </c>
      <c r="B96" s="8">
        <v>0.16</v>
      </c>
      <c r="C96" s="4" t="s">
        <v>320</v>
      </c>
      <c r="H96" t="str">
        <f t="shared" si="1"/>
        <v>Chief School Administration</v>
      </c>
      <c r="I96" t="str">
        <f t="shared" si="0"/>
        <v>A1240.15</v>
      </c>
      <c r="J96" s="15" t="s">
        <v>12</v>
      </c>
      <c r="K96" s="20">
        <v>0.16</v>
      </c>
      <c r="L96" s="16" t="s">
        <v>320</v>
      </c>
    </row>
    <row r="97" spans="1:12" ht="15.75" x14ac:dyDescent="0.25">
      <c r="A97" s="3" t="s">
        <v>96</v>
      </c>
      <c r="B97" s="8">
        <v>0.2</v>
      </c>
      <c r="C97" s="4" t="s">
        <v>316</v>
      </c>
      <c r="H97" t="str">
        <f t="shared" si="1"/>
        <v>Chief School Administration</v>
      </c>
      <c r="I97" t="str">
        <f t="shared" si="0"/>
        <v>A1240.16</v>
      </c>
      <c r="J97" s="15" t="s">
        <v>13</v>
      </c>
      <c r="K97" s="20">
        <v>0.2</v>
      </c>
      <c r="L97" s="16" t="s">
        <v>316</v>
      </c>
    </row>
    <row r="98" spans="1:12" ht="15.75" x14ac:dyDescent="0.25">
      <c r="A98" s="3" t="s">
        <v>97</v>
      </c>
      <c r="B98" s="8">
        <v>0.4</v>
      </c>
      <c r="C98" s="4" t="s">
        <v>317</v>
      </c>
      <c r="H98" t="str">
        <f t="shared" si="1"/>
        <v>Chief School Administration</v>
      </c>
      <c r="I98" t="str">
        <f t="shared" si="0"/>
        <v>A1240.2</v>
      </c>
      <c r="J98" s="15" t="s">
        <v>14</v>
      </c>
      <c r="K98" s="20">
        <v>0.4</v>
      </c>
      <c r="L98" s="16" t="s">
        <v>317</v>
      </c>
    </row>
    <row r="99" spans="1:12" ht="15.75" x14ac:dyDescent="0.25">
      <c r="A99" s="3" t="s">
        <v>98</v>
      </c>
      <c r="B99" s="8">
        <v>0.4</v>
      </c>
      <c r="C99" s="4" t="s">
        <v>337</v>
      </c>
      <c r="H99" t="str">
        <f t="shared" si="1"/>
        <v>Chief School Administration</v>
      </c>
      <c r="I99" t="str">
        <f t="shared" si="0"/>
        <v>A1240.4</v>
      </c>
      <c r="J99" s="15" t="s">
        <v>15</v>
      </c>
      <c r="K99" s="20">
        <v>0.4</v>
      </c>
      <c r="L99" s="16" t="s">
        <v>322</v>
      </c>
    </row>
    <row r="100" spans="1:12" ht="15.75" x14ac:dyDescent="0.25">
      <c r="A100" s="3" t="s">
        <v>99</v>
      </c>
      <c r="B100" s="8">
        <v>0.45</v>
      </c>
      <c r="C100" s="4" t="s">
        <v>318</v>
      </c>
      <c r="H100" t="str">
        <f t="shared" si="1"/>
        <v>Chief School Administration</v>
      </c>
      <c r="I100" t="str">
        <f t="shared" si="0"/>
        <v>A1240.4 - TECH</v>
      </c>
      <c r="J100" s="15" t="s">
        <v>16</v>
      </c>
      <c r="K100" s="20">
        <v>0.45</v>
      </c>
      <c r="L100" s="16" t="s">
        <v>318</v>
      </c>
    </row>
    <row r="101" spans="1:12" ht="15.75" x14ac:dyDescent="0.25">
      <c r="A101" s="3" t="s">
        <v>100</v>
      </c>
      <c r="B101" s="8">
        <v>0.45</v>
      </c>
      <c r="C101" s="4" t="s">
        <v>338</v>
      </c>
      <c r="H101" t="str">
        <f t="shared" si="1"/>
        <v>Chief School Administration</v>
      </c>
      <c r="I101" t="str">
        <f t="shared" si="0"/>
        <v>A1240.45</v>
      </c>
      <c r="J101" s="13"/>
      <c r="K101" s="13"/>
      <c r="L101" s="13"/>
    </row>
    <row r="102" spans="1:12" ht="15.75" x14ac:dyDescent="0.25">
      <c r="A102" s="3" t="s">
        <v>101</v>
      </c>
      <c r="B102" s="8">
        <v>0.47099999999999997</v>
      </c>
      <c r="C102" s="4" t="s">
        <v>339</v>
      </c>
      <c r="H102" t="str">
        <f t="shared" si="1"/>
        <v>Chief School Administration</v>
      </c>
      <c r="I102">
        <f t="shared" si="0"/>
        <v>0</v>
      </c>
      <c r="J102" s="13"/>
      <c r="K102" s="13"/>
      <c r="L102" s="13"/>
    </row>
    <row r="103" spans="1:12" ht="15.75" x14ac:dyDescent="0.25">
      <c r="A103" s="3" t="s">
        <v>102</v>
      </c>
      <c r="B103" s="8">
        <v>0.48</v>
      </c>
      <c r="C103" s="4" t="s">
        <v>340</v>
      </c>
      <c r="H103" t="str">
        <f t="shared" si="1"/>
        <v>Chief School Administration</v>
      </c>
      <c r="I103" t="str">
        <f t="shared" si="0"/>
        <v>Business Administration</v>
      </c>
      <c r="J103" s="17" t="s">
        <v>273</v>
      </c>
      <c r="K103" s="19"/>
      <c r="L103" s="13"/>
    </row>
    <row r="104" spans="1:12" ht="15.75" x14ac:dyDescent="0.25">
      <c r="A104" s="3" t="s">
        <v>103</v>
      </c>
      <c r="B104" s="8">
        <v>0.49</v>
      </c>
      <c r="C104" s="4" t="s">
        <v>341</v>
      </c>
      <c r="H104" t="str">
        <f t="shared" si="1"/>
        <v>Business Administration</v>
      </c>
      <c r="I104" t="str">
        <f t="shared" si="0"/>
        <v>Business Administration</v>
      </c>
      <c r="J104" s="15" t="s">
        <v>17</v>
      </c>
      <c r="K104" s="20">
        <v>0.15</v>
      </c>
      <c r="L104" s="16" t="s">
        <v>321</v>
      </c>
    </row>
    <row r="105" spans="1:12" ht="15.75" x14ac:dyDescent="0.25">
      <c r="A105" s="3" t="s">
        <v>104</v>
      </c>
      <c r="B105" s="8">
        <v>0.15</v>
      </c>
      <c r="C105" s="4" t="s">
        <v>321</v>
      </c>
      <c r="H105" t="str">
        <f t="shared" si="1"/>
        <v>Business Administration</v>
      </c>
      <c r="I105" t="str">
        <f t="shared" si="0"/>
        <v>A1310.15</v>
      </c>
      <c r="J105" s="15" t="s">
        <v>18</v>
      </c>
      <c r="K105" s="20">
        <v>0.16</v>
      </c>
      <c r="L105" s="16" t="s">
        <v>320</v>
      </c>
    </row>
    <row r="106" spans="1:12" ht="15.75" x14ac:dyDescent="0.25">
      <c r="A106" s="3" t="s">
        <v>105</v>
      </c>
      <c r="B106" s="8">
        <v>0.16</v>
      </c>
      <c r="C106" s="4" t="s">
        <v>320</v>
      </c>
      <c r="H106" t="str">
        <f t="shared" si="1"/>
        <v>Business Administration</v>
      </c>
      <c r="I106" t="str">
        <f t="shared" si="0"/>
        <v>A1310.16</v>
      </c>
      <c r="J106" s="15" t="s">
        <v>19</v>
      </c>
      <c r="K106" s="20">
        <v>0.2</v>
      </c>
      <c r="L106" s="16" t="s">
        <v>316</v>
      </c>
    </row>
    <row r="107" spans="1:12" ht="15.75" x14ac:dyDescent="0.25">
      <c r="A107" s="3" t="s">
        <v>106</v>
      </c>
      <c r="B107" s="8">
        <v>0.2</v>
      </c>
      <c r="C107" s="4" t="s">
        <v>316</v>
      </c>
      <c r="H107" t="str">
        <f t="shared" si="1"/>
        <v>Business Administration</v>
      </c>
      <c r="I107" t="str">
        <f t="shared" si="0"/>
        <v>A1310.2</v>
      </c>
      <c r="J107" s="15" t="s">
        <v>20</v>
      </c>
      <c r="K107" s="20">
        <v>0.4</v>
      </c>
      <c r="L107" s="16" t="s">
        <v>317</v>
      </c>
    </row>
    <row r="108" spans="1:12" ht="15.75" x14ac:dyDescent="0.25">
      <c r="A108" s="3" t="s">
        <v>107</v>
      </c>
      <c r="B108" s="8">
        <v>0.4</v>
      </c>
      <c r="C108" s="4" t="s">
        <v>317</v>
      </c>
      <c r="H108" t="str">
        <f t="shared" si="1"/>
        <v>Business Administration</v>
      </c>
      <c r="I108" t="str">
        <f t="shared" si="0"/>
        <v>A1310.4</v>
      </c>
      <c r="J108" s="15" t="s">
        <v>21</v>
      </c>
      <c r="K108" s="20"/>
      <c r="L108" s="16" t="s">
        <v>323</v>
      </c>
    </row>
    <row r="109" spans="1:12" ht="15.75" x14ac:dyDescent="0.25">
      <c r="A109" s="3" t="s">
        <v>108</v>
      </c>
      <c r="B109" s="8">
        <v>0.4</v>
      </c>
      <c r="C109" s="4" t="s">
        <v>342</v>
      </c>
      <c r="H109" t="str">
        <f t="shared" si="1"/>
        <v>Business Administration</v>
      </c>
      <c r="I109" t="str">
        <f t="shared" si="0"/>
        <v>A1310.4 - TECH</v>
      </c>
      <c r="J109" s="15" t="s">
        <v>22</v>
      </c>
      <c r="K109" s="20">
        <v>0.45</v>
      </c>
      <c r="L109" s="16" t="s">
        <v>318</v>
      </c>
    </row>
    <row r="110" spans="1:12" ht="15.75" x14ac:dyDescent="0.25">
      <c r="A110" s="3" t="s">
        <v>109</v>
      </c>
      <c r="B110" s="8">
        <v>0.45</v>
      </c>
      <c r="C110" s="4" t="s">
        <v>318</v>
      </c>
      <c r="H110" t="str">
        <f t="shared" si="1"/>
        <v>Business Administration</v>
      </c>
      <c r="I110" t="str">
        <f t="shared" si="0"/>
        <v>A1310.45</v>
      </c>
      <c r="J110" s="15" t="s">
        <v>23</v>
      </c>
      <c r="K110" s="20">
        <v>0.49</v>
      </c>
      <c r="L110" s="16" t="s">
        <v>319</v>
      </c>
    </row>
    <row r="111" spans="1:12" ht="15.75" x14ac:dyDescent="0.25">
      <c r="A111" s="3" t="s">
        <v>110</v>
      </c>
      <c r="B111" s="8">
        <v>0.47099999999999997</v>
      </c>
      <c r="C111" s="4" t="s">
        <v>343</v>
      </c>
      <c r="H111" t="str">
        <f t="shared" si="1"/>
        <v>Business Administration</v>
      </c>
      <c r="I111" t="str">
        <f t="shared" si="0"/>
        <v>A1310.49</v>
      </c>
      <c r="J111" s="13"/>
      <c r="K111" s="13"/>
      <c r="L111" s="13"/>
    </row>
    <row r="112" spans="1:12" ht="15.75" x14ac:dyDescent="0.25">
      <c r="A112" s="3" t="s">
        <v>111</v>
      </c>
      <c r="B112" s="8">
        <v>0.49</v>
      </c>
      <c r="C112" s="4" t="s">
        <v>319</v>
      </c>
      <c r="H112" t="str">
        <f t="shared" si="1"/>
        <v>Business Administration</v>
      </c>
      <c r="I112">
        <f t="shared" si="0"/>
        <v>0</v>
      </c>
      <c r="J112" s="13"/>
      <c r="K112" s="13"/>
      <c r="L112" s="13"/>
    </row>
    <row r="113" spans="1:12" ht="15.75" x14ac:dyDescent="0.25">
      <c r="A113" s="3" t="s">
        <v>112</v>
      </c>
      <c r="B113" s="8">
        <v>0.49</v>
      </c>
      <c r="C113" s="4" t="s">
        <v>319</v>
      </c>
      <c r="H113" t="str">
        <f t="shared" si="1"/>
        <v>Business Administration</v>
      </c>
      <c r="I113" t="str">
        <f t="shared" si="0"/>
        <v>Auditing</v>
      </c>
      <c r="J113" s="17" t="s">
        <v>271</v>
      </c>
      <c r="K113" s="19"/>
      <c r="L113" s="13"/>
    </row>
    <row r="114" spans="1:12" ht="15.75" x14ac:dyDescent="0.25">
      <c r="A114" s="3" t="s">
        <v>113</v>
      </c>
      <c r="B114" s="8">
        <v>0.15</v>
      </c>
      <c r="C114" s="4" t="s">
        <v>321</v>
      </c>
      <c r="H114" t="str">
        <f t="shared" si="1"/>
        <v>Auditing</v>
      </c>
      <c r="I114" t="str">
        <f t="shared" si="0"/>
        <v>Auditing</v>
      </c>
      <c r="J114" s="15"/>
      <c r="K114" s="20"/>
      <c r="L114" s="16" t="s">
        <v>320</v>
      </c>
    </row>
    <row r="115" spans="1:12" ht="15.75" x14ac:dyDescent="0.25">
      <c r="A115" s="3" t="s">
        <v>114</v>
      </c>
      <c r="B115" s="8">
        <v>0.2</v>
      </c>
      <c r="C115" s="4" t="s">
        <v>316</v>
      </c>
      <c r="H115" t="str">
        <f t="shared" si="1"/>
        <v>Auditing</v>
      </c>
      <c r="I115" t="str">
        <f t="shared" si="0"/>
        <v>A1320.4</v>
      </c>
      <c r="J115" s="15" t="s">
        <v>24</v>
      </c>
      <c r="K115" s="20">
        <v>0.4</v>
      </c>
      <c r="L115" s="16" t="s">
        <v>317</v>
      </c>
    </row>
    <row r="116" spans="1:12" ht="15.75" x14ac:dyDescent="0.25">
      <c r="A116" s="3" t="s">
        <v>115</v>
      </c>
      <c r="B116" s="8">
        <v>0.4</v>
      </c>
      <c r="C116" s="4" t="s">
        <v>317</v>
      </c>
      <c r="H116" t="str">
        <f t="shared" si="1"/>
        <v>A1320.4</v>
      </c>
      <c r="I116" t="str">
        <f t="shared" si="0"/>
        <v>A1320.4</v>
      </c>
      <c r="J116" s="15" t="s">
        <v>25</v>
      </c>
      <c r="K116" s="20">
        <v>0.45</v>
      </c>
      <c r="L116" s="16" t="s">
        <v>318</v>
      </c>
    </row>
    <row r="117" spans="1:12" ht="15.75" x14ac:dyDescent="0.25">
      <c r="A117" s="3" t="s">
        <v>116</v>
      </c>
      <c r="B117" s="8">
        <v>0.45</v>
      </c>
      <c r="C117" s="4" t="s">
        <v>318</v>
      </c>
      <c r="H117" t="str">
        <f t="shared" si="1"/>
        <v>A1320.4</v>
      </c>
      <c r="I117" t="str">
        <f t="shared" si="0"/>
        <v>A1320.45</v>
      </c>
      <c r="J117" s="13"/>
      <c r="K117" s="13"/>
      <c r="L117" s="13"/>
    </row>
    <row r="118" spans="1:12" ht="15.75" x14ac:dyDescent="0.25">
      <c r="A118" s="3" t="s">
        <v>117</v>
      </c>
      <c r="B118" s="8">
        <v>0.49</v>
      </c>
      <c r="C118" s="4" t="s">
        <v>344</v>
      </c>
      <c r="H118" t="str">
        <f t="shared" si="1"/>
        <v>A1320.4</v>
      </c>
      <c r="I118">
        <f t="shared" si="0"/>
        <v>0</v>
      </c>
      <c r="J118" s="13"/>
      <c r="K118" s="13"/>
      <c r="L118" s="13"/>
    </row>
    <row r="119" spans="1:12" ht="15.75" x14ac:dyDescent="0.25">
      <c r="A119" s="3" t="s">
        <v>118</v>
      </c>
      <c r="B119" s="8" t="s">
        <v>345</v>
      </c>
      <c r="C119" s="4" t="s">
        <v>346</v>
      </c>
      <c r="H119" t="str">
        <f t="shared" si="1"/>
        <v>A1320.4</v>
      </c>
      <c r="I119" t="str">
        <f t="shared" si="0"/>
        <v>Treasurer</v>
      </c>
      <c r="J119" s="17" t="s">
        <v>312</v>
      </c>
      <c r="K119" s="19"/>
      <c r="L119" s="13"/>
    </row>
    <row r="120" spans="1:12" ht="15.75" x14ac:dyDescent="0.25">
      <c r="A120" s="3" t="s">
        <v>119</v>
      </c>
      <c r="B120" s="8">
        <v>0.15</v>
      </c>
      <c r="C120" s="4" t="s">
        <v>321</v>
      </c>
      <c r="H120" t="str">
        <f t="shared" si="1"/>
        <v>Treasurer</v>
      </c>
      <c r="I120" t="str">
        <f t="shared" si="0"/>
        <v>Treasurer</v>
      </c>
      <c r="J120" s="15" t="s">
        <v>26</v>
      </c>
      <c r="K120" s="20">
        <v>0.16</v>
      </c>
      <c r="L120" s="16" t="s">
        <v>320</v>
      </c>
    </row>
    <row r="121" spans="1:12" ht="15.75" x14ac:dyDescent="0.25">
      <c r="A121" s="3" t="s">
        <v>120</v>
      </c>
      <c r="B121" s="8">
        <v>0.16</v>
      </c>
      <c r="C121" s="4" t="s">
        <v>320</v>
      </c>
      <c r="H121" t="str">
        <f t="shared" si="1"/>
        <v>Treasurer</v>
      </c>
      <c r="I121" t="str">
        <f t="shared" si="0"/>
        <v>A1325.16</v>
      </c>
      <c r="J121" s="15" t="s">
        <v>27</v>
      </c>
      <c r="K121" s="20">
        <v>0.4</v>
      </c>
      <c r="L121" s="16" t="s">
        <v>317</v>
      </c>
    </row>
    <row r="122" spans="1:12" ht="15.75" x14ac:dyDescent="0.25">
      <c r="A122" s="3" t="s">
        <v>121</v>
      </c>
      <c r="B122" s="8">
        <v>0.2</v>
      </c>
      <c r="C122" s="4" t="s">
        <v>316</v>
      </c>
      <c r="H122" t="str">
        <f t="shared" si="1"/>
        <v>Treasurer</v>
      </c>
      <c r="I122" t="str">
        <f t="shared" si="0"/>
        <v>A1325.4</v>
      </c>
      <c r="J122" s="15" t="s">
        <v>28</v>
      </c>
      <c r="K122" s="20">
        <v>0.4</v>
      </c>
      <c r="L122" s="16" t="s">
        <v>324</v>
      </c>
    </row>
    <row r="123" spans="1:12" ht="15.75" x14ac:dyDescent="0.25">
      <c r="A123" s="3" t="s">
        <v>122</v>
      </c>
      <c r="B123" s="8">
        <v>0.4</v>
      </c>
      <c r="C123" s="4" t="s">
        <v>317</v>
      </c>
      <c r="H123" t="str">
        <f t="shared" si="1"/>
        <v>Treasurer</v>
      </c>
      <c r="I123" t="str">
        <f t="shared" si="0"/>
        <v>A1325.4 - TECH</v>
      </c>
      <c r="J123" s="15" t="s">
        <v>29</v>
      </c>
      <c r="K123" s="20">
        <v>0.45</v>
      </c>
      <c r="L123" s="16" t="s">
        <v>318</v>
      </c>
    </row>
    <row r="124" spans="1:12" ht="15.75" x14ac:dyDescent="0.25">
      <c r="A124" s="3" t="s">
        <v>123</v>
      </c>
      <c r="B124" s="8">
        <v>0.45</v>
      </c>
      <c r="C124" s="4" t="s">
        <v>318</v>
      </c>
      <c r="H124" t="str">
        <f t="shared" si="1"/>
        <v>Treasurer</v>
      </c>
      <c r="I124" t="str">
        <f t="shared" si="0"/>
        <v>A1325.45</v>
      </c>
      <c r="J124" s="13"/>
      <c r="K124" s="13"/>
      <c r="L124" s="13"/>
    </row>
    <row r="125" spans="1:12" ht="15.75" x14ac:dyDescent="0.25">
      <c r="A125" s="3" t="s">
        <v>124</v>
      </c>
      <c r="B125" s="8">
        <v>0.46</v>
      </c>
      <c r="C125" s="4" t="s">
        <v>347</v>
      </c>
      <c r="H125" t="str">
        <f t="shared" si="1"/>
        <v>Treasurer</v>
      </c>
      <c r="I125">
        <f t="shared" si="0"/>
        <v>0</v>
      </c>
      <c r="J125" s="13"/>
      <c r="K125" s="13"/>
      <c r="L125" s="13"/>
    </row>
    <row r="126" spans="1:12" ht="15.75" x14ac:dyDescent="0.25">
      <c r="A126" s="3" t="s">
        <v>125</v>
      </c>
      <c r="B126" s="8">
        <v>0.49</v>
      </c>
      <c r="C126" s="4" t="s">
        <v>319</v>
      </c>
      <c r="H126" t="str">
        <f t="shared" si="1"/>
        <v>Treasurer</v>
      </c>
      <c r="I126" t="str">
        <f t="shared" si="0"/>
        <v>Tax Collector</v>
      </c>
      <c r="J126" s="17" t="s">
        <v>309</v>
      </c>
      <c r="K126" s="19"/>
      <c r="L126" s="13"/>
    </row>
    <row r="127" spans="1:12" ht="15.75" x14ac:dyDescent="0.25">
      <c r="A127" s="3" t="s">
        <v>126</v>
      </c>
      <c r="B127" s="8">
        <v>0.15</v>
      </c>
      <c r="C127" s="4" t="s">
        <v>321</v>
      </c>
      <c r="H127" t="str">
        <f t="shared" si="1"/>
        <v>Tax Collector</v>
      </c>
      <c r="I127" t="str">
        <f t="shared" si="0"/>
        <v>Tax Collector</v>
      </c>
      <c r="J127" s="15" t="s">
        <v>30</v>
      </c>
      <c r="K127" s="20">
        <v>0.16</v>
      </c>
      <c r="L127" s="16" t="s">
        <v>320</v>
      </c>
    </row>
    <row r="128" spans="1:12" ht="15.75" x14ac:dyDescent="0.25">
      <c r="A128" s="3" t="s">
        <v>127</v>
      </c>
      <c r="B128" s="8">
        <v>0.16</v>
      </c>
      <c r="C128" s="4" t="s">
        <v>320</v>
      </c>
      <c r="H128" t="str">
        <f t="shared" si="1"/>
        <v>Tax Collector</v>
      </c>
      <c r="I128" t="str">
        <f t="shared" si="0"/>
        <v>A1330.16</v>
      </c>
      <c r="J128" s="15" t="s">
        <v>31</v>
      </c>
      <c r="K128" s="20">
        <v>0.4</v>
      </c>
      <c r="L128" s="16" t="s">
        <v>317</v>
      </c>
    </row>
    <row r="129" spans="1:12" ht="15.75" x14ac:dyDescent="0.25">
      <c r="A129" s="3" t="s">
        <v>128</v>
      </c>
      <c r="B129" s="8">
        <v>0.2</v>
      </c>
      <c r="C129" s="4" t="s">
        <v>316</v>
      </c>
      <c r="H129" t="str">
        <f t="shared" si="1"/>
        <v>Tax Collector</v>
      </c>
      <c r="I129" t="str">
        <f t="shared" si="0"/>
        <v>A1330.4</v>
      </c>
      <c r="J129" s="15" t="s">
        <v>32</v>
      </c>
      <c r="K129" s="20">
        <v>0.45</v>
      </c>
      <c r="L129" s="16" t="s">
        <v>318</v>
      </c>
    </row>
    <row r="130" spans="1:12" ht="15.75" x14ac:dyDescent="0.25">
      <c r="A130" s="3" t="s">
        <v>129</v>
      </c>
      <c r="B130" s="8">
        <v>0.4</v>
      </c>
      <c r="C130" s="4" t="s">
        <v>348</v>
      </c>
      <c r="H130" t="str">
        <f t="shared" si="1"/>
        <v>Tax Collector</v>
      </c>
      <c r="I130" t="str">
        <f t="shared" si="0"/>
        <v>A1330.45</v>
      </c>
      <c r="J130" s="13"/>
      <c r="K130" s="13"/>
      <c r="L130" s="13"/>
    </row>
    <row r="131" spans="1:12" ht="15.75" x14ac:dyDescent="0.25">
      <c r="A131" s="3" t="s">
        <v>130</v>
      </c>
      <c r="B131" s="8"/>
      <c r="C131" s="4" t="s">
        <v>349</v>
      </c>
      <c r="H131" t="str">
        <f t="shared" si="1"/>
        <v>Tax Collector</v>
      </c>
      <c r="I131">
        <f t="shared" si="0"/>
        <v>0</v>
      </c>
      <c r="J131" s="13"/>
      <c r="K131" s="13"/>
      <c r="L131" s="13"/>
    </row>
    <row r="132" spans="1:12" ht="15.75" x14ac:dyDescent="0.25">
      <c r="A132" s="3" t="s">
        <v>131</v>
      </c>
      <c r="B132" s="8">
        <v>0.45</v>
      </c>
      <c r="C132" s="4" t="s">
        <v>318</v>
      </c>
      <c r="H132" t="str">
        <f t="shared" si="1"/>
        <v>Tax Collector</v>
      </c>
      <c r="I132" t="str">
        <f t="shared" si="0"/>
        <v>Purchasing</v>
      </c>
      <c r="J132" s="17" t="s">
        <v>301</v>
      </c>
      <c r="K132" s="19"/>
      <c r="L132" s="13"/>
    </row>
    <row r="133" spans="1:12" ht="15.75" x14ac:dyDescent="0.25">
      <c r="A133" s="3" t="s">
        <v>132</v>
      </c>
      <c r="B133" s="8">
        <v>0.46</v>
      </c>
      <c r="C133" s="4" t="s">
        <v>350</v>
      </c>
      <c r="H133" t="str">
        <f t="shared" si="1"/>
        <v>Purchasing</v>
      </c>
      <c r="I133" t="str">
        <f t="shared" si="0"/>
        <v>Purchasing</v>
      </c>
      <c r="J133" s="15" t="s">
        <v>33</v>
      </c>
      <c r="K133" s="20">
        <v>0.4</v>
      </c>
      <c r="L133" s="16" t="s">
        <v>317</v>
      </c>
    </row>
    <row r="134" spans="1:12" ht="15.75" x14ac:dyDescent="0.25">
      <c r="A134" s="3" t="s">
        <v>133</v>
      </c>
      <c r="B134" s="8">
        <v>0.49</v>
      </c>
      <c r="C134" s="4" t="s">
        <v>319</v>
      </c>
      <c r="H134" t="str">
        <f t="shared" si="1"/>
        <v>Purchasing</v>
      </c>
      <c r="I134" t="str">
        <f t="shared" si="0"/>
        <v>A1345.4</v>
      </c>
      <c r="J134" s="15" t="s">
        <v>34</v>
      </c>
      <c r="K134" s="20">
        <v>0.45</v>
      </c>
      <c r="L134" s="16" t="s">
        <v>318</v>
      </c>
    </row>
    <row r="135" spans="1:12" ht="15.75" x14ac:dyDescent="0.25">
      <c r="A135" s="3" t="s">
        <v>134</v>
      </c>
      <c r="B135" s="8" t="s">
        <v>351</v>
      </c>
      <c r="C135" s="4" t="s">
        <v>352</v>
      </c>
      <c r="H135" t="str">
        <f t="shared" si="1"/>
        <v>Purchasing</v>
      </c>
      <c r="I135" t="str">
        <f t="shared" si="0"/>
        <v>A1345.45</v>
      </c>
      <c r="J135" s="15" t="s">
        <v>35</v>
      </c>
      <c r="K135" s="20">
        <v>0.49</v>
      </c>
      <c r="L135" s="16" t="s">
        <v>319</v>
      </c>
    </row>
    <row r="136" spans="1:12" ht="15.75" x14ac:dyDescent="0.25">
      <c r="A136" s="3" t="s">
        <v>135</v>
      </c>
      <c r="B136" s="8" t="s">
        <v>353</v>
      </c>
      <c r="C136" s="4" t="s">
        <v>354</v>
      </c>
      <c r="H136" t="str">
        <f t="shared" si="1"/>
        <v>Purchasing</v>
      </c>
      <c r="I136" t="str">
        <f t="shared" si="0"/>
        <v>A1345.49</v>
      </c>
      <c r="J136" s="13"/>
      <c r="K136" s="13"/>
      <c r="L136" s="13"/>
    </row>
    <row r="137" spans="1:12" ht="15.75" x14ac:dyDescent="0.25">
      <c r="A137" s="3" t="s">
        <v>136</v>
      </c>
      <c r="B137" s="8" t="s">
        <v>355</v>
      </c>
      <c r="C137" s="4" t="s">
        <v>356</v>
      </c>
      <c r="H137" t="str">
        <f t="shared" si="1"/>
        <v>Purchasing</v>
      </c>
      <c r="I137">
        <f t="shared" si="0"/>
        <v>0</v>
      </c>
      <c r="J137" s="13"/>
      <c r="K137" s="13"/>
      <c r="L137" s="13"/>
    </row>
    <row r="138" spans="1:12" ht="15.75" x14ac:dyDescent="0.25">
      <c r="A138" s="3" t="s">
        <v>137</v>
      </c>
      <c r="B138" s="8">
        <v>0.16</v>
      </c>
      <c r="C138" s="4" t="s">
        <v>320</v>
      </c>
      <c r="H138" t="str">
        <f t="shared" si="1"/>
        <v>Purchasing</v>
      </c>
      <c r="I138" t="str">
        <f t="shared" si="0"/>
        <v>Fiscal Agent Fees</v>
      </c>
      <c r="J138" s="17" t="s">
        <v>284</v>
      </c>
      <c r="K138" s="19"/>
      <c r="L138" s="13"/>
    </row>
    <row r="139" spans="1:12" ht="15.75" x14ac:dyDescent="0.25">
      <c r="A139" s="3" t="s">
        <v>138</v>
      </c>
      <c r="B139" s="8">
        <v>0.15</v>
      </c>
      <c r="C139" s="4" t="s">
        <v>321</v>
      </c>
      <c r="H139" t="str">
        <f t="shared" si="1"/>
        <v>Fiscal Agent Fees</v>
      </c>
      <c r="I139" t="str">
        <f t="shared" si="0"/>
        <v>Fiscal Agent Fees</v>
      </c>
      <c r="J139" s="15" t="s">
        <v>36</v>
      </c>
      <c r="K139" s="20">
        <v>0.4</v>
      </c>
      <c r="L139" s="16" t="s">
        <v>325</v>
      </c>
    </row>
    <row r="140" spans="1:12" ht="15.75" x14ac:dyDescent="0.25">
      <c r="A140" s="3" t="s">
        <v>139</v>
      </c>
      <c r="B140" s="8">
        <v>0.16</v>
      </c>
      <c r="C140" s="4" t="s">
        <v>320</v>
      </c>
      <c r="H140" t="str">
        <f t="shared" si="1"/>
        <v>Fiscal Agent Fees</v>
      </c>
      <c r="I140" t="str">
        <f t="shared" ref="I140:I203" si="2">IF(J139="",J140,J139)</f>
        <v>A1380.4</v>
      </c>
      <c r="J140" s="13"/>
      <c r="K140" s="13"/>
      <c r="L140" s="13"/>
    </row>
    <row r="141" spans="1:12" ht="15.75" x14ac:dyDescent="0.25">
      <c r="A141" s="3" t="s">
        <v>140</v>
      </c>
      <c r="B141" s="8">
        <v>0.2</v>
      </c>
      <c r="C141" s="4" t="s">
        <v>316</v>
      </c>
      <c r="H141" t="str">
        <f t="shared" ref="H141:H204" si="3">IF(I141&lt;&gt;I140,H140,I141)</f>
        <v>Fiscal Agent Fees</v>
      </c>
      <c r="I141">
        <f t="shared" si="2"/>
        <v>0</v>
      </c>
      <c r="J141" s="13"/>
      <c r="K141" s="13"/>
      <c r="L141" s="13"/>
    </row>
    <row r="142" spans="1:12" ht="15.75" x14ac:dyDescent="0.25">
      <c r="A142" s="3" t="s">
        <v>141</v>
      </c>
      <c r="B142" s="8">
        <v>0.4</v>
      </c>
      <c r="C142" s="4" t="s">
        <v>317</v>
      </c>
      <c r="H142" t="str">
        <f t="shared" si="3"/>
        <v>Fiscal Agent Fees</v>
      </c>
      <c r="I142" t="str">
        <f t="shared" si="2"/>
        <v>Legal</v>
      </c>
      <c r="J142" s="17" t="s">
        <v>292</v>
      </c>
      <c r="K142" s="19"/>
      <c r="L142" s="13"/>
    </row>
    <row r="143" spans="1:12" ht="15.75" x14ac:dyDescent="0.25">
      <c r="A143" s="3" t="s">
        <v>142</v>
      </c>
      <c r="B143" s="8">
        <v>0.45</v>
      </c>
      <c r="C143" s="4" t="s">
        <v>318</v>
      </c>
      <c r="H143" t="str">
        <f t="shared" si="3"/>
        <v>Legal</v>
      </c>
      <c r="I143" t="str">
        <f t="shared" si="2"/>
        <v>Legal</v>
      </c>
      <c r="J143" s="15" t="s">
        <v>37</v>
      </c>
      <c r="K143" s="20">
        <v>0.4</v>
      </c>
      <c r="L143" s="16" t="s">
        <v>317</v>
      </c>
    </row>
    <row r="144" spans="1:12" ht="15.75" x14ac:dyDescent="0.25">
      <c r="A144" s="3" t="s">
        <v>143</v>
      </c>
      <c r="B144" s="8">
        <v>0.49</v>
      </c>
      <c r="C144" s="4" t="s">
        <v>319</v>
      </c>
      <c r="H144" t="str">
        <f t="shared" si="3"/>
        <v>Legal</v>
      </c>
      <c r="I144" t="str">
        <f t="shared" si="2"/>
        <v>A1420.4</v>
      </c>
      <c r="J144" s="15" t="s">
        <v>38</v>
      </c>
      <c r="K144" s="20">
        <v>0.49</v>
      </c>
      <c r="L144" s="16" t="s">
        <v>319</v>
      </c>
    </row>
    <row r="145" spans="1:12" ht="15.75" x14ac:dyDescent="0.25">
      <c r="A145" s="3" t="s">
        <v>144</v>
      </c>
      <c r="B145" s="8">
        <v>0.16</v>
      </c>
      <c r="C145" s="4" t="s">
        <v>320</v>
      </c>
      <c r="H145" t="str">
        <f t="shared" si="3"/>
        <v>Legal</v>
      </c>
      <c r="I145" t="str">
        <f t="shared" si="2"/>
        <v>A1420.49</v>
      </c>
      <c r="J145" s="13"/>
      <c r="K145" s="13"/>
      <c r="L145" s="13"/>
    </row>
    <row r="146" spans="1:12" ht="15.75" x14ac:dyDescent="0.25">
      <c r="A146" s="3" t="s">
        <v>145</v>
      </c>
      <c r="B146" s="8">
        <v>0.2</v>
      </c>
      <c r="C146" s="4" t="s">
        <v>316</v>
      </c>
      <c r="H146" t="str">
        <f t="shared" si="3"/>
        <v>Legal</v>
      </c>
      <c r="I146">
        <f t="shared" si="2"/>
        <v>0</v>
      </c>
      <c r="J146" s="13"/>
      <c r="K146" s="13"/>
      <c r="L146" s="13"/>
    </row>
    <row r="147" spans="1:12" ht="15.75" x14ac:dyDescent="0.25">
      <c r="A147" s="3" t="s">
        <v>146</v>
      </c>
      <c r="B147" s="8">
        <v>0.4</v>
      </c>
      <c r="C147" s="4" t="s">
        <v>317</v>
      </c>
      <c r="H147" t="str">
        <f t="shared" si="3"/>
        <v>Legal</v>
      </c>
      <c r="I147" t="str">
        <f t="shared" si="2"/>
        <v>Personnel</v>
      </c>
      <c r="J147" s="17" t="s">
        <v>296</v>
      </c>
      <c r="K147" s="19"/>
      <c r="L147" s="13"/>
    </row>
    <row r="148" spans="1:12" ht="15.75" x14ac:dyDescent="0.25">
      <c r="A148" s="3" t="s">
        <v>147</v>
      </c>
      <c r="B148" s="8">
        <v>0.45</v>
      </c>
      <c r="C148" s="4" t="s">
        <v>318</v>
      </c>
      <c r="H148" t="str">
        <f t="shared" si="3"/>
        <v>Personnel</v>
      </c>
      <c r="I148" t="str">
        <f t="shared" si="2"/>
        <v>Personnel</v>
      </c>
      <c r="J148" s="15" t="s">
        <v>39</v>
      </c>
      <c r="K148" s="20">
        <v>0.2</v>
      </c>
      <c r="L148" s="16" t="s">
        <v>316</v>
      </c>
    </row>
    <row r="149" spans="1:12" ht="15.75" x14ac:dyDescent="0.25">
      <c r="A149" s="3" t="s">
        <v>148</v>
      </c>
      <c r="B149" s="8">
        <v>0.15</v>
      </c>
      <c r="C149" s="4" t="s">
        <v>321</v>
      </c>
      <c r="H149" t="str">
        <f t="shared" si="3"/>
        <v>Personnel</v>
      </c>
      <c r="I149" t="str">
        <f t="shared" si="2"/>
        <v>A1430.2</v>
      </c>
      <c r="J149" s="15" t="s">
        <v>40</v>
      </c>
      <c r="K149" s="20">
        <v>0.4</v>
      </c>
      <c r="L149" s="16" t="s">
        <v>317</v>
      </c>
    </row>
    <row r="150" spans="1:12" ht="15.75" x14ac:dyDescent="0.25">
      <c r="A150" s="3" t="s">
        <v>149</v>
      </c>
      <c r="B150" s="8">
        <v>0.4</v>
      </c>
      <c r="C150" s="4" t="s">
        <v>317</v>
      </c>
      <c r="H150" t="str">
        <f t="shared" si="3"/>
        <v>Personnel</v>
      </c>
      <c r="I150" t="str">
        <f t="shared" si="2"/>
        <v>A1430.4</v>
      </c>
      <c r="J150" s="15" t="s">
        <v>41</v>
      </c>
      <c r="K150" s="20">
        <v>0.45</v>
      </c>
      <c r="L150" s="16" t="s">
        <v>318</v>
      </c>
    </row>
    <row r="151" spans="1:12" ht="15.75" x14ac:dyDescent="0.25">
      <c r="A151" s="3" t="s">
        <v>150</v>
      </c>
      <c r="B151" s="8">
        <v>0.45</v>
      </c>
      <c r="C151" s="4" t="s">
        <v>318</v>
      </c>
      <c r="H151" t="str">
        <f t="shared" si="3"/>
        <v>Personnel</v>
      </c>
      <c r="I151" t="str">
        <f t="shared" si="2"/>
        <v>A1430.45</v>
      </c>
      <c r="J151" s="15" t="s">
        <v>42</v>
      </c>
      <c r="K151" s="20">
        <v>0.49</v>
      </c>
      <c r="L151" s="16" t="s">
        <v>319</v>
      </c>
    </row>
    <row r="152" spans="1:12" ht="15.75" x14ac:dyDescent="0.25">
      <c r="A152" s="3" t="s">
        <v>151</v>
      </c>
      <c r="B152" s="8">
        <v>0.49</v>
      </c>
      <c r="C152" s="4" t="s">
        <v>319</v>
      </c>
      <c r="H152" t="str">
        <f t="shared" si="3"/>
        <v>Personnel</v>
      </c>
      <c r="I152" t="str">
        <f t="shared" si="2"/>
        <v>A1430.49</v>
      </c>
      <c r="J152" s="13"/>
      <c r="K152" s="13"/>
      <c r="L152" s="13"/>
    </row>
    <row r="153" spans="1:12" ht="15.75" x14ac:dyDescent="0.25">
      <c r="A153" s="3" t="s">
        <v>152</v>
      </c>
      <c r="B153" s="8">
        <v>0.15</v>
      </c>
      <c r="C153" s="4" t="s">
        <v>321</v>
      </c>
      <c r="H153" t="str">
        <f t="shared" si="3"/>
        <v>Personnel</v>
      </c>
      <c r="I153">
        <f t="shared" si="2"/>
        <v>0</v>
      </c>
      <c r="J153" s="13"/>
      <c r="K153" s="13"/>
      <c r="L153" s="13"/>
    </row>
    <row r="154" spans="1:12" ht="15.75" x14ac:dyDescent="0.25">
      <c r="A154" s="3" t="s">
        <v>153</v>
      </c>
      <c r="B154" s="8">
        <v>0.4</v>
      </c>
      <c r="C154" s="4" t="s">
        <v>317</v>
      </c>
      <c r="H154" t="str">
        <f t="shared" si="3"/>
        <v>Personnel</v>
      </c>
      <c r="I154" t="str">
        <f t="shared" si="2"/>
        <v>Records Management Officer</v>
      </c>
      <c r="J154" s="17" t="s">
        <v>302</v>
      </c>
      <c r="K154" s="19"/>
      <c r="L154" s="13"/>
    </row>
    <row r="155" spans="1:12" ht="15.75" x14ac:dyDescent="0.25">
      <c r="A155" s="3" t="s">
        <v>154</v>
      </c>
      <c r="B155" s="8">
        <v>0.45</v>
      </c>
      <c r="C155" s="4" t="s">
        <v>318</v>
      </c>
      <c r="H155" t="str">
        <f t="shared" si="3"/>
        <v>Records Management Officer</v>
      </c>
      <c r="I155" t="str">
        <f t="shared" si="2"/>
        <v>Records Management Officer</v>
      </c>
      <c r="J155" s="16" t="s">
        <v>43</v>
      </c>
      <c r="K155" s="21">
        <v>0.16</v>
      </c>
      <c r="L155" s="16" t="s">
        <v>320</v>
      </c>
    </row>
    <row r="156" spans="1:12" ht="15.75" x14ac:dyDescent="0.25">
      <c r="A156" s="2" t="s">
        <v>155</v>
      </c>
      <c r="B156" s="6">
        <v>0.15</v>
      </c>
      <c r="C156" s="2" t="s">
        <v>321</v>
      </c>
      <c r="H156" t="str">
        <f t="shared" si="3"/>
        <v>Records Management Officer</v>
      </c>
      <c r="I156" t="str">
        <f t="shared" si="2"/>
        <v>A1460.16</v>
      </c>
      <c r="J156" s="15" t="s">
        <v>44</v>
      </c>
      <c r="K156" s="20">
        <v>0.4</v>
      </c>
      <c r="L156" s="16" t="s">
        <v>317</v>
      </c>
    </row>
    <row r="157" spans="1:12" ht="15.75" x14ac:dyDescent="0.25">
      <c r="A157" s="2" t="s">
        <v>156</v>
      </c>
      <c r="B157" s="6">
        <v>0.49</v>
      </c>
      <c r="C157" s="1"/>
      <c r="H157" t="str">
        <f t="shared" si="3"/>
        <v>Records Management Officer</v>
      </c>
      <c r="I157" t="str">
        <f t="shared" si="2"/>
        <v>A1460.4</v>
      </c>
      <c r="J157" s="15" t="s">
        <v>45</v>
      </c>
      <c r="K157" s="20">
        <v>0.45</v>
      </c>
      <c r="L157" s="16" t="s">
        <v>318</v>
      </c>
    </row>
    <row r="158" spans="1:12" ht="15.75" x14ac:dyDescent="0.25">
      <c r="A158" s="3" t="s">
        <v>157</v>
      </c>
      <c r="B158" s="8">
        <v>0.15</v>
      </c>
      <c r="C158" s="4" t="s">
        <v>321</v>
      </c>
      <c r="H158" t="str">
        <f t="shared" si="3"/>
        <v>Records Management Officer</v>
      </c>
      <c r="I158" t="str">
        <f t="shared" si="2"/>
        <v>A1460.45</v>
      </c>
      <c r="J158" s="13"/>
      <c r="K158" s="13"/>
      <c r="L158" s="13"/>
    </row>
    <row r="159" spans="1:12" ht="15.75" x14ac:dyDescent="0.25">
      <c r="A159" s="3" t="s">
        <v>158</v>
      </c>
      <c r="B159" s="8">
        <v>0.4</v>
      </c>
      <c r="C159" s="4" t="s">
        <v>317</v>
      </c>
      <c r="H159" t="str">
        <f t="shared" si="3"/>
        <v>Records Management Officer</v>
      </c>
      <c r="I159">
        <f t="shared" si="2"/>
        <v>0</v>
      </c>
      <c r="J159" s="13"/>
      <c r="K159" s="13"/>
      <c r="L159" s="13"/>
    </row>
    <row r="160" spans="1:12" ht="15.75" x14ac:dyDescent="0.25">
      <c r="A160" s="3" t="s">
        <v>159</v>
      </c>
      <c r="B160" s="8">
        <v>0.45</v>
      </c>
      <c r="C160" s="4" t="s">
        <v>318</v>
      </c>
      <c r="H160" t="str">
        <f t="shared" si="3"/>
        <v>Records Management Officer</v>
      </c>
      <c r="I160" t="str">
        <f t="shared" si="2"/>
        <v>Public Info and Services</v>
      </c>
      <c r="J160" s="17" t="s">
        <v>299</v>
      </c>
      <c r="K160" s="19"/>
      <c r="L160" s="13"/>
    </row>
    <row r="161" spans="1:12" ht="15.75" x14ac:dyDescent="0.25">
      <c r="A161" s="3" t="s">
        <v>160</v>
      </c>
      <c r="B161" s="8">
        <v>0.15</v>
      </c>
      <c r="C161" s="4" t="s">
        <v>321</v>
      </c>
      <c r="H161" t="str">
        <f t="shared" si="3"/>
        <v>Public Info and Services</v>
      </c>
      <c r="I161" t="str">
        <f t="shared" si="2"/>
        <v>Public Info and Services</v>
      </c>
      <c r="J161" s="15" t="s">
        <v>46</v>
      </c>
      <c r="K161" s="20">
        <v>0.16</v>
      </c>
      <c r="L161" s="16" t="s">
        <v>321</v>
      </c>
    </row>
    <row r="162" spans="1:12" ht="15.75" x14ac:dyDescent="0.25">
      <c r="A162" s="3" t="s">
        <v>161</v>
      </c>
      <c r="B162" s="8">
        <v>0.16</v>
      </c>
      <c r="C162" s="4" t="s">
        <v>320</v>
      </c>
      <c r="H162" t="str">
        <f t="shared" si="3"/>
        <v>Public Info and Services</v>
      </c>
      <c r="I162" t="str">
        <f t="shared" si="2"/>
        <v>A1480.16</v>
      </c>
      <c r="J162" s="15" t="s">
        <v>47</v>
      </c>
      <c r="K162" s="20">
        <v>0.2</v>
      </c>
      <c r="L162" s="16" t="s">
        <v>316</v>
      </c>
    </row>
    <row r="163" spans="1:12" ht="15.75" x14ac:dyDescent="0.25">
      <c r="A163" s="3" t="s">
        <v>162</v>
      </c>
      <c r="B163" s="8">
        <v>0.2</v>
      </c>
      <c r="C163" s="4" t="s">
        <v>316</v>
      </c>
      <c r="H163" t="str">
        <f t="shared" si="3"/>
        <v>Public Info and Services</v>
      </c>
      <c r="I163" t="str">
        <f t="shared" si="2"/>
        <v>A1480.2</v>
      </c>
      <c r="J163" s="15" t="s">
        <v>48</v>
      </c>
      <c r="K163" s="20">
        <v>0.4</v>
      </c>
      <c r="L163" s="16" t="s">
        <v>317</v>
      </c>
    </row>
    <row r="164" spans="1:12" ht="15.75" x14ac:dyDescent="0.25">
      <c r="A164" s="3" t="s">
        <v>163</v>
      </c>
      <c r="B164" s="8">
        <v>0.4</v>
      </c>
      <c r="C164" s="4" t="s">
        <v>317</v>
      </c>
      <c r="H164" t="str">
        <f t="shared" si="3"/>
        <v>Public Info and Services</v>
      </c>
      <c r="I164" t="str">
        <f t="shared" si="2"/>
        <v>A1480.4</v>
      </c>
      <c r="J164" s="15" t="s">
        <v>49</v>
      </c>
      <c r="K164" s="20">
        <v>0.45</v>
      </c>
      <c r="L164" s="16" t="s">
        <v>318</v>
      </c>
    </row>
    <row r="165" spans="1:12" ht="15.75" x14ac:dyDescent="0.25">
      <c r="A165" s="3" t="s">
        <v>164</v>
      </c>
      <c r="B165" s="8">
        <v>0.4</v>
      </c>
      <c r="C165" s="4" t="s">
        <v>358</v>
      </c>
      <c r="H165" t="str">
        <f t="shared" si="3"/>
        <v>Public Info and Services</v>
      </c>
      <c r="I165" t="str">
        <f t="shared" si="2"/>
        <v>A1480.45</v>
      </c>
      <c r="J165" s="15" t="s">
        <v>50</v>
      </c>
      <c r="K165" s="20">
        <v>0.49</v>
      </c>
      <c r="L165" s="16" t="s">
        <v>319</v>
      </c>
    </row>
    <row r="166" spans="1:12" ht="15.75" x14ac:dyDescent="0.25">
      <c r="A166" s="3" t="s">
        <v>165</v>
      </c>
      <c r="B166" s="8">
        <v>0.4</v>
      </c>
      <c r="C166" s="4" t="s">
        <v>357</v>
      </c>
      <c r="H166" t="str">
        <f t="shared" si="3"/>
        <v>Public Info and Services</v>
      </c>
      <c r="I166" t="str">
        <f t="shared" si="2"/>
        <v>A1480.49</v>
      </c>
      <c r="J166" s="13"/>
      <c r="K166" s="13"/>
      <c r="L166" s="13"/>
    </row>
    <row r="167" spans="1:12" ht="15.75" x14ac:dyDescent="0.25">
      <c r="A167" s="3" t="s">
        <v>166</v>
      </c>
      <c r="B167" s="8">
        <v>0.45</v>
      </c>
      <c r="C167" s="4" t="s">
        <v>318</v>
      </c>
      <c r="H167" t="str">
        <f t="shared" si="3"/>
        <v>Public Info and Services</v>
      </c>
      <c r="I167">
        <f t="shared" si="2"/>
        <v>0</v>
      </c>
      <c r="J167" s="13"/>
      <c r="K167" s="13"/>
      <c r="L167" s="13"/>
    </row>
    <row r="168" spans="1:12" ht="15.75" x14ac:dyDescent="0.25">
      <c r="A168" s="3" t="s">
        <v>167</v>
      </c>
      <c r="B168" s="8">
        <v>0.49</v>
      </c>
      <c r="C168" s="4" t="s">
        <v>359</v>
      </c>
      <c r="H168" t="str">
        <f t="shared" si="3"/>
        <v>Public Info and Services</v>
      </c>
      <c r="I168" t="str">
        <f t="shared" si="2"/>
        <v>Operation of Plant</v>
      </c>
      <c r="J168" s="17" t="s">
        <v>295</v>
      </c>
      <c r="K168" s="19"/>
      <c r="L168" s="13"/>
    </row>
    <row r="169" spans="1:12" ht="15.75" x14ac:dyDescent="0.25">
      <c r="A169" s="3" t="s">
        <v>168</v>
      </c>
      <c r="B169" s="8">
        <v>0.16</v>
      </c>
      <c r="C169" s="4" t="s">
        <v>360</v>
      </c>
      <c r="H169" t="str">
        <f t="shared" si="3"/>
        <v>Operation of Plant</v>
      </c>
      <c r="I169" t="str">
        <f t="shared" si="2"/>
        <v>Operation of Plant</v>
      </c>
      <c r="J169" s="15" t="s">
        <v>51</v>
      </c>
      <c r="K169" s="20">
        <v>0.16</v>
      </c>
      <c r="L169" s="16" t="s">
        <v>320</v>
      </c>
    </row>
    <row r="170" spans="1:12" ht="15.75" x14ac:dyDescent="0.25">
      <c r="A170" s="3" t="s">
        <v>169</v>
      </c>
      <c r="B170" s="8">
        <v>0.2</v>
      </c>
      <c r="C170" s="4" t="s">
        <v>316</v>
      </c>
      <c r="H170" t="str">
        <f t="shared" si="3"/>
        <v>Operation of Plant</v>
      </c>
      <c r="I170" t="str">
        <f t="shared" si="2"/>
        <v>A1620.16</v>
      </c>
      <c r="J170" s="15" t="s">
        <v>52</v>
      </c>
      <c r="K170" s="20">
        <v>0.2</v>
      </c>
      <c r="L170" s="16" t="s">
        <v>316</v>
      </c>
    </row>
    <row r="171" spans="1:12" ht="15.75" x14ac:dyDescent="0.25">
      <c r="A171" s="3" t="s">
        <v>170</v>
      </c>
      <c r="B171" s="8">
        <v>0.21</v>
      </c>
      <c r="C171" s="4" t="s">
        <v>361</v>
      </c>
      <c r="H171" t="str">
        <f t="shared" si="3"/>
        <v>Operation of Plant</v>
      </c>
      <c r="I171" t="str">
        <f t="shared" si="2"/>
        <v>A1620.2</v>
      </c>
      <c r="J171" s="15" t="s">
        <v>53</v>
      </c>
      <c r="K171" s="20">
        <v>0.4</v>
      </c>
      <c r="L171" s="16" t="s">
        <v>317</v>
      </c>
    </row>
    <row r="172" spans="1:12" ht="15.75" x14ac:dyDescent="0.25">
      <c r="A172" s="3" t="s">
        <v>171</v>
      </c>
      <c r="B172" s="8">
        <v>0.4</v>
      </c>
      <c r="C172" s="4" t="s">
        <v>317</v>
      </c>
      <c r="H172" t="str">
        <f t="shared" si="3"/>
        <v>Operation of Plant</v>
      </c>
      <c r="I172" t="str">
        <f t="shared" si="2"/>
        <v>A1620.4</v>
      </c>
      <c r="J172" s="15" t="s">
        <v>54</v>
      </c>
      <c r="K172" s="20">
        <v>0.4</v>
      </c>
      <c r="L172" s="16" t="s">
        <v>326</v>
      </c>
    </row>
    <row r="173" spans="1:12" ht="15.75" x14ac:dyDescent="0.25">
      <c r="A173" s="3" t="s">
        <v>171</v>
      </c>
      <c r="B173" s="8">
        <v>0.4</v>
      </c>
      <c r="C173" s="4" t="s">
        <v>362</v>
      </c>
      <c r="H173" t="str">
        <f t="shared" si="3"/>
        <v>Operation of Plant</v>
      </c>
      <c r="I173" t="str">
        <f t="shared" si="2"/>
        <v>A1620.4 - TECH</v>
      </c>
      <c r="J173" s="15" t="s">
        <v>55</v>
      </c>
      <c r="K173" s="20">
        <v>0.45</v>
      </c>
      <c r="L173" s="16" t="s">
        <v>318</v>
      </c>
    </row>
    <row r="174" spans="1:12" ht="15.75" x14ac:dyDescent="0.25">
      <c r="A174" s="3" t="s">
        <v>172</v>
      </c>
      <c r="B174" s="8">
        <v>0.45</v>
      </c>
      <c r="C174" s="4" t="s">
        <v>318</v>
      </c>
      <c r="H174" t="str">
        <f t="shared" si="3"/>
        <v>Operation of Plant</v>
      </c>
      <c r="I174" t="str">
        <f t="shared" si="2"/>
        <v>A1620.45</v>
      </c>
      <c r="J174" s="15" t="s">
        <v>56</v>
      </c>
      <c r="K174" s="20">
        <v>0.49</v>
      </c>
      <c r="L174" s="16" t="s">
        <v>319</v>
      </c>
    </row>
    <row r="175" spans="1:12" ht="15.75" x14ac:dyDescent="0.25">
      <c r="A175" s="3" t="s">
        <v>173</v>
      </c>
      <c r="B175" s="8">
        <v>0.2</v>
      </c>
      <c r="C175" s="4" t="s">
        <v>316</v>
      </c>
      <c r="H175" t="str">
        <f t="shared" si="3"/>
        <v>Operation of Plant</v>
      </c>
      <c r="I175" t="str">
        <f t="shared" si="2"/>
        <v>A1620.49</v>
      </c>
      <c r="J175" s="13"/>
      <c r="K175" s="13"/>
      <c r="L175" s="13"/>
    </row>
    <row r="176" spans="1:12" ht="15.75" x14ac:dyDescent="0.25">
      <c r="A176" s="3" t="s">
        <v>174</v>
      </c>
      <c r="B176" s="8">
        <v>0.4</v>
      </c>
      <c r="C176" s="4" t="s">
        <v>317</v>
      </c>
      <c r="H176" t="str">
        <f t="shared" si="3"/>
        <v>Operation of Plant</v>
      </c>
      <c r="I176">
        <f t="shared" si="2"/>
        <v>0</v>
      </c>
      <c r="J176" s="13"/>
      <c r="K176" s="13"/>
      <c r="L176" s="13"/>
    </row>
    <row r="177" spans="1:12" ht="15.75" x14ac:dyDescent="0.25">
      <c r="A177" s="3" t="s">
        <v>175</v>
      </c>
      <c r="B177" s="8">
        <v>0.45</v>
      </c>
      <c r="C177" s="4" t="s">
        <v>318</v>
      </c>
      <c r="H177" t="str">
        <f t="shared" si="3"/>
        <v>Operation of Plant</v>
      </c>
      <c r="I177" t="str">
        <f t="shared" si="2"/>
        <v>Maintenance of Plant</v>
      </c>
      <c r="J177" s="17" t="s">
        <v>293</v>
      </c>
      <c r="K177" s="19"/>
      <c r="L177" s="13"/>
    </row>
    <row r="178" spans="1:12" ht="15.75" x14ac:dyDescent="0.25">
      <c r="A178" s="3" t="s">
        <v>176</v>
      </c>
      <c r="B178" s="8">
        <v>0.4</v>
      </c>
      <c r="C178" s="4" t="s">
        <v>363</v>
      </c>
      <c r="H178" t="str">
        <f t="shared" si="3"/>
        <v>Maintenance of Plant</v>
      </c>
      <c r="I178" t="str">
        <f t="shared" si="2"/>
        <v>Maintenance of Plant</v>
      </c>
      <c r="J178" s="15" t="s">
        <v>57</v>
      </c>
      <c r="K178" s="20">
        <v>0.16</v>
      </c>
      <c r="L178" s="16" t="s">
        <v>320</v>
      </c>
    </row>
    <row r="179" spans="1:12" ht="15.75" x14ac:dyDescent="0.25">
      <c r="A179" s="3" t="s">
        <v>177</v>
      </c>
      <c r="B179" s="8">
        <v>0.4</v>
      </c>
      <c r="C179" s="4" t="s">
        <v>364</v>
      </c>
      <c r="H179" t="str">
        <f t="shared" si="3"/>
        <v>Maintenance of Plant</v>
      </c>
      <c r="I179" t="str">
        <f t="shared" si="2"/>
        <v>A1621.16</v>
      </c>
      <c r="J179" s="15" t="s">
        <v>58</v>
      </c>
      <c r="K179" s="20">
        <v>0.2</v>
      </c>
      <c r="L179" s="16" t="s">
        <v>316</v>
      </c>
    </row>
    <row r="180" spans="1:12" ht="15.75" x14ac:dyDescent="0.25">
      <c r="A180" s="3" t="s">
        <v>178</v>
      </c>
      <c r="B180" s="8">
        <v>0.4</v>
      </c>
      <c r="C180" s="4" t="s">
        <v>365</v>
      </c>
      <c r="H180" t="str">
        <f t="shared" si="3"/>
        <v>Maintenance of Plant</v>
      </c>
      <c r="I180" t="str">
        <f t="shared" si="2"/>
        <v>A1621.2</v>
      </c>
      <c r="J180" s="15" t="s">
        <v>59</v>
      </c>
      <c r="K180" s="20">
        <v>0.4</v>
      </c>
      <c r="L180" s="16" t="s">
        <v>317</v>
      </c>
    </row>
    <row r="181" spans="1:12" ht="15.75" x14ac:dyDescent="0.25">
      <c r="A181" s="3" t="s">
        <v>179</v>
      </c>
      <c r="B181" s="8">
        <v>0.49</v>
      </c>
      <c r="C181" s="4" t="s">
        <v>366</v>
      </c>
      <c r="H181" t="str">
        <f t="shared" si="3"/>
        <v>Maintenance of Plant</v>
      </c>
      <c r="I181" t="str">
        <f t="shared" si="2"/>
        <v>A1621.4</v>
      </c>
      <c r="J181" s="15" t="s">
        <v>60</v>
      </c>
      <c r="K181" s="20">
        <v>0.45</v>
      </c>
      <c r="L181" s="16" t="s">
        <v>318</v>
      </c>
    </row>
    <row r="182" spans="1:12" ht="15.75" x14ac:dyDescent="0.25">
      <c r="A182" s="3" t="s">
        <v>180</v>
      </c>
      <c r="B182" s="8">
        <v>0.4</v>
      </c>
      <c r="C182" s="4" t="s">
        <v>317</v>
      </c>
      <c r="H182" t="str">
        <f t="shared" si="3"/>
        <v>Maintenance of Plant</v>
      </c>
      <c r="I182" t="str">
        <f t="shared" si="2"/>
        <v>A1621.45</v>
      </c>
      <c r="J182" s="13"/>
      <c r="K182" s="13"/>
      <c r="L182" s="13"/>
    </row>
    <row r="183" spans="1:12" ht="15.75" x14ac:dyDescent="0.25">
      <c r="A183" s="3" t="s">
        <v>181</v>
      </c>
      <c r="B183" s="8">
        <v>0.8</v>
      </c>
      <c r="C183" s="4" t="s">
        <v>367</v>
      </c>
      <c r="H183" t="str">
        <f t="shared" si="3"/>
        <v>Maintenance of Plant</v>
      </c>
      <c r="I183">
        <f t="shared" si="2"/>
        <v>0</v>
      </c>
      <c r="J183" s="13"/>
      <c r="K183" s="13"/>
      <c r="L183" s="13"/>
    </row>
    <row r="184" spans="1:12" ht="15.75" x14ac:dyDescent="0.25">
      <c r="A184" s="3" t="s">
        <v>182</v>
      </c>
      <c r="B184" s="8">
        <v>0.8</v>
      </c>
      <c r="C184" s="4" t="s">
        <v>368</v>
      </c>
      <c r="H184" t="str">
        <f t="shared" si="3"/>
        <v>Maintenance of Plant</v>
      </c>
      <c r="I184" t="str">
        <f t="shared" si="2"/>
        <v>Central Printing and Mailing</v>
      </c>
      <c r="J184" s="17" t="s">
        <v>276</v>
      </c>
      <c r="K184" s="19"/>
      <c r="L184" s="13"/>
    </row>
    <row r="185" spans="1:12" ht="15.75" x14ac:dyDescent="0.25">
      <c r="A185" s="3" t="s">
        <v>183</v>
      </c>
      <c r="B185" s="8">
        <v>0.8</v>
      </c>
      <c r="C185" s="4" t="s">
        <v>369</v>
      </c>
      <c r="H185" t="str">
        <f t="shared" si="3"/>
        <v>Central Printing and Mailing</v>
      </c>
      <c r="I185" t="str">
        <f t="shared" si="2"/>
        <v>Central Printing and Mailing</v>
      </c>
      <c r="J185" s="15" t="s">
        <v>61</v>
      </c>
      <c r="K185" s="20">
        <v>0.16</v>
      </c>
      <c r="L185" s="16" t="s">
        <v>320</v>
      </c>
    </row>
    <row r="186" spans="1:12" ht="15.75" x14ac:dyDescent="0.25">
      <c r="A186" s="3" t="s">
        <v>184</v>
      </c>
      <c r="B186" s="8">
        <v>0.8</v>
      </c>
      <c r="C186" s="4" t="s">
        <v>370</v>
      </c>
      <c r="H186" t="str">
        <f t="shared" si="3"/>
        <v>Central Printing and Mailing</v>
      </c>
      <c r="I186" t="str">
        <f t="shared" si="2"/>
        <v>A1670.16</v>
      </c>
      <c r="J186" s="15" t="s">
        <v>62</v>
      </c>
      <c r="K186" s="20">
        <v>0.2</v>
      </c>
      <c r="L186" s="16" t="s">
        <v>316</v>
      </c>
    </row>
    <row r="187" spans="1:12" ht="15.75" x14ac:dyDescent="0.25">
      <c r="A187" s="3" t="s">
        <v>185</v>
      </c>
      <c r="B187" s="8">
        <v>0.8</v>
      </c>
      <c r="C187" s="4" t="s">
        <v>371</v>
      </c>
      <c r="H187" t="str">
        <f t="shared" si="3"/>
        <v>Central Printing and Mailing</v>
      </c>
      <c r="I187" t="str">
        <f t="shared" si="2"/>
        <v>A1670.2</v>
      </c>
      <c r="J187" s="15" t="s">
        <v>63</v>
      </c>
      <c r="K187" s="20">
        <v>0.4</v>
      </c>
      <c r="L187" s="16" t="s">
        <v>317</v>
      </c>
    </row>
    <row r="188" spans="1:12" ht="15.75" x14ac:dyDescent="0.25">
      <c r="A188" s="3" t="s">
        <v>186</v>
      </c>
      <c r="B188" s="8">
        <v>0.8</v>
      </c>
      <c r="C188" s="4" t="s">
        <v>372</v>
      </c>
      <c r="H188" t="str">
        <f t="shared" si="3"/>
        <v>Central Printing and Mailing</v>
      </c>
      <c r="I188" t="str">
        <f t="shared" si="2"/>
        <v>A1670.4</v>
      </c>
      <c r="J188" s="15" t="s">
        <v>64</v>
      </c>
      <c r="K188" s="20">
        <v>0.45</v>
      </c>
      <c r="L188" s="16" t="s">
        <v>318</v>
      </c>
    </row>
    <row r="189" spans="1:12" ht="15.75" x14ac:dyDescent="0.25">
      <c r="A189" s="3" t="s">
        <v>187</v>
      </c>
      <c r="B189" s="8">
        <v>0.8</v>
      </c>
      <c r="C189" s="4" t="s">
        <v>373</v>
      </c>
      <c r="H189" t="str">
        <f t="shared" si="3"/>
        <v>Central Printing and Mailing</v>
      </c>
      <c r="I189" t="str">
        <f t="shared" si="2"/>
        <v>A1670.45</v>
      </c>
      <c r="J189" s="15" t="s">
        <v>65</v>
      </c>
      <c r="K189" s="20">
        <v>0.49</v>
      </c>
      <c r="L189" s="16" t="s">
        <v>319</v>
      </c>
    </row>
    <row r="190" spans="1:12" ht="15.75" x14ac:dyDescent="0.25">
      <c r="A190" s="3" t="s">
        <v>188</v>
      </c>
      <c r="B190" s="8">
        <v>0.8</v>
      </c>
      <c r="C190" s="4" t="s">
        <v>374</v>
      </c>
      <c r="H190" t="str">
        <f t="shared" si="3"/>
        <v>Central Printing and Mailing</v>
      </c>
      <c r="I190" t="str">
        <f t="shared" si="2"/>
        <v>A1670.49</v>
      </c>
      <c r="J190" s="13"/>
      <c r="K190" s="13"/>
      <c r="L190" s="13"/>
    </row>
    <row r="191" spans="1:12" ht="15.75" x14ac:dyDescent="0.25">
      <c r="A191" s="3" t="s">
        <v>188</v>
      </c>
      <c r="B191" s="8">
        <v>0.8</v>
      </c>
      <c r="C191" s="4" t="s">
        <v>375</v>
      </c>
      <c r="H191" t="str">
        <f t="shared" si="3"/>
        <v>Central Printing and Mailing</v>
      </c>
      <c r="I191">
        <f t="shared" si="2"/>
        <v>0</v>
      </c>
      <c r="J191" s="13"/>
      <c r="K191" s="13"/>
      <c r="L191" s="13"/>
    </row>
    <row r="192" spans="1:12" ht="15.75" x14ac:dyDescent="0.25">
      <c r="A192" s="3" t="s">
        <v>189</v>
      </c>
      <c r="B192" s="8">
        <v>0.8</v>
      </c>
      <c r="C192" s="4" t="s">
        <v>376</v>
      </c>
      <c r="H192" t="str">
        <f t="shared" si="3"/>
        <v>Central Printing and Mailing</v>
      </c>
      <c r="I192" t="str">
        <f t="shared" si="2"/>
        <v>Central Data Processing</v>
      </c>
      <c r="J192" s="17" t="s">
        <v>275</v>
      </c>
      <c r="K192" s="19"/>
      <c r="L192" s="13"/>
    </row>
    <row r="193" spans="1:12" ht="15.75" x14ac:dyDescent="0.25">
      <c r="A193" s="3" t="s">
        <v>190</v>
      </c>
      <c r="B193" s="8">
        <v>0.6</v>
      </c>
      <c r="C193" s="4" t="s">
        <v>378</v>
      </c>
      <c r="H193" t="str">
        <f t="shared" si="3"/>
        <v>Central Data Processing</v>
      </c>
      <c r="I193" t="str">
        <f t="shared" si="2"/>
        <v>Central Data Processing</v>
      </c>
      <c r="J193" s="15" t="s">
        <v>66</v>
      </c>
      <c r="K193" s="20">
        <v>0.4</v>
      </c>
      <c r="L193" s="16" t="s">
        <v>317</v>
      </c>
    </row>
    <row r="194" spans="1:12" ht="15.75" x14ac:dyDescent="0.25">
      <c r="A194" s="3" t="s">
        <v>191</v>
      </c>
      <c r="B194" s="8">
        <v>0.7</v>
      </c>
      <c r="C194" s="4" t="s">
        <v>381</v>
      </c>
      <c r="H194" t="str">
        <f t="shared" si="3"/>
        <v>Central Data Processing</v>
      </c>
      <c r="I194" t="str">
        <f t="shared" si="2"/>
        <v>A1680.4</v>
      </c>
      <c r="J194" s="15" t="s">
        <v>67</v>
      </c>
      <c r="K194" s="20">
        <v>0.49</v>
      </c>
      <c r="L194" s="16" t="s">
        <v>319</v>
      </c>
    </row>
    <row r="195" spans="1:12" ht="15.75" x14ac:dyDescent="0.25">
      <c r="A195" s="3" t="s">
        <v>192</v>
      </c>
      <c r="B195" s="8">
        <v>0.6</v>
      </c>
      <c r="C195" s="4" t="s">
        <v>377</v>
      </c>
      <c r="H195" t="str">
        <f t="shared" si="3"/>
        <v>Central Data Processing</v>
      </c>
      <c r="I195" t="str">
        <f t="shared" si="2"/>
        <v>A1680.49</v>
      </c>
      <c r="J195" s="13"/>
      <c r="K195" s="13"/>
      <c r="L195" s="13"/>
    </row>
    <row r="196" spans="1:12" ht="15.75" x14ac:dyDescent="0.25">
      <c r="A196" s="3" t="s">
        <v>193</v>
      </c>
      <c r="B196" s="8">
        <v>0.7</v>
      </c>
      <c r="C196" s="4" t="s">
        <v>377</v>
      </c>
      <c r="H196" t="str">
        <f t="shared" si="3"/>
        <v>Central Data Processing</v>
      </c>
      <c r="I196">
        <f t="shared" si="2"/>
        <v>0</v>
      </c>
      <c r="J196" s="13"/>
      <c r="K196" s="13"/>
      <c r="L196" s="13"/>
    </row>
    <row r="197" spans="1:12" ht="15.75" x14ac:dyDescent="0.25">
      <c r="A197" s="3" t="s">
        <v>194</v>
      </c>
      <c r="B197" s="8">
        <v>0.6</v>
      </c>
      <c r="C197" s="4" t="s">
        <v>379</v>
      </c>
      <c r="H197" t="str">
        <f t="shared" si="3"/>
        <v>Central Data Processing</v>
      </c>
      <c r="I197" t="str">
        <f t="shared" si="2"/>
        <v>Special Items</v>
      </c>
      <c r="J197" s="17" t="s">
        <v>306</v>
      </c>
      <c r="K197" s="19"/>
      <c r="L197" s="13"/>
    </row>
    <row r="198" spans="1:12" ht="15.75" x14ac:dyDescent="0.25">
      <c r="A198" s="3" t="s">
        <v>195</v>
      </c>
      <c r="B198" s="8">
        <v>0.7</v>
      </c>
      <c r="C198" s="4" t="s">
        <v>379</v>
      </c>
      <c r="H198" t="str">
        <f t="shared" si="3"/>
        <v>Special Items</v>
      </c>
      <c r="I198" t="str">
        <f t="shared" si="2"/>
        <v>Special Items</v>
      </c>
      <c r="J198" s="15" t="s">
        <v>68</v>
      </c>
      <c r="K198" s="20">
        <v>0.4</v>
      </c>
      <c r="L198" s="16" t="s">
        <v>327</v>
      </c>
    </row>
    <row r="199" spans="1:12" ht="15.75" x14ac:dyDescent="0.25">
      <c r="A199" s="3" t="s">
        <v>196</v>
      </c>
      <c r="B199" s="8">
        <v>0.6</v>
      </c>
      <c r="C199" s="4" t="s">
        <v>380</v>
      </c>
      <c r="H199" t="str">
        <f t="shared" si="3"/>
        <v>Special Items</v>
      </c>
      <c r="I199" t="str">
        <f t="shared" si="2"/>
        <v>A1910.4</v>
      </c>
      <c r="J199" s="15" t="s">
        <v>69</v>
      </c>
      <c r="K199" s="20">
        <v>0.4</v>
      </c>
      <c r="L199" s="16" t="s">
        <v>328</v>
      </c>
    </row>
    <row r="200" spans="1:12" ht="15.75" x14ac:dyDescent="0.25">
      <c r="A200" s="3" t="s">
        <v>197</v>
      </c>
      <c r="B200" s="8">
        <v>0.7</v>
      </c>
      <c r="C200" s="4" t="s">
        <v>380</v>
      </c>
      <c r="H200" t="str">
        <f t="shared" si="3"/>
        <v>Special Items</v>
      </c>
      <c r="I200" t="str">
        <f t="shared" si="2"/>
        <v>A1920.4</v>
      </c>
      <c r="J200" s="15" t="s">
        <v>70</v>
      </c>
      <c r="K200" s="20">
        <v>0.4</v>
      </c>
      <c r="L200" s="16" t="s">
        <v>329</v>
      </c>
    </row>
    <row r="201" spans="1:12" ht="15.75" x14ac:dyDescent="0.25">
      <c r="A201" s="3" t="s">
        <v>198</v>
      </c>
      <c r="B201" s="8">
        <v>0.7</v>
      </c>
      <c r="C201" s="4" t="s">
        <v>382</v>
      </c>
      <c r="H201" t="str">
        <f t="shared" si="3"/>
        <v>Special Items</v>
      </c>
      <c r="I201" t="str">
        <f t="shared" si="2"/>
        <v>A1930.4</v>
      </c>
      <c r="J201" s="15" t="s">
        <v>71</v>
      </c>
      <c r="K201" s="20">
        <v>0.4</v>
      </c>
      <c r="L201" s="16" t="s">
        <v>330</v>
      </c>
    </row>
    <row r="202" spans="1:12" ht="15.75" x14ac:dyDescent="0.25">
      <c r="A202" s="3" t="s">
        <v>199</v>
      </c>
      <c r="B202" s="8">
        <v>0.93</v>
      </c>
      <c r="C202" s="4" t="s">
        <v>383</v>
      </c>
      <c r="H202" t="str">
        <f t="shared" si="3"/>
        <v>Special Items</v>
      </c>
      <c r="I202" t="str">
        <f t="shared" si="2"/>
        <v>A1964.4</v>
      </c>
      <c r="J202" s="15" t="s">
        <v>72</v>
      </c>
      <c r="K202" s="20">
        <v>0.49</v>
      </c>
      <c r="L202" s="16" t="s">
        <v>331</v>
      </c>
    </row>
    <row r="203" spans="1:12" ht="15.75" x14ac:dyDescent="0.25">
      <c r="A203" s="3" t="s">
        <v>200</v>
      </c>
      <c r="B203" s="8">
        <v>0.93</v>
      </c>
      <c r="C203" s="4" t="s">
        <v>384</v>
      </c>
      <c r="H203" t="str">
        <f t="shared" si="3"/>
        <v>Special Items</v>
      </c>
      <c r="I203" t="str">
        <f t="shared" si="2"/>
        <v>A1981.49</v>
      </c>
      <c r="J203" s="13"/>
      <c r="K203" s="13"/>
      <c r="L203" s="13"/>
    </row>
    <row r="204" spans="1:12" ht="15.75" x14ac:dyDescent="0.25">
      <c r="A204" s="3" t="s">
        <v>201</v>
      </c>
      <c r="B204" s="8">
        <v>0.9</v>
      </c>
      <c r="C204" s="4" t="s">
        <v>385</v>
      </c>
      <c r="H204" t="str">
        <f t="shared" si="3"/>
        <v>Special Items</v>
      </c>
      <c r="I204">
        <f t="shared" ref="I204:I267" si="4">IF(J203="",J204,J203)</f>
        <v>0</v>
      </c>
      <c r="J204" s="13"/>
      <c r="K204" s="13"/>
      <c r="L204" s="13"/>
    </row>
    <row r="205" spans="1:12" ht="15.75" x14ac:dyDescent="0.25">
      <c r="A205" s="5" t="s">
        <v>270</v>
      </c>
      <c r="B205" s="7"/>
      <c r="C205" s="1"/>
      <c r="H205" t="str">
        <f t="shared" ref="H205:H268" si="5">IF(I205&lt;&gt;I204,H204,I205)</f>
        <v>Special Items</v>
      </c>
      <c r="I205" t="str">
        <f t="shared" si="4"/>
        <v>Curriculum Devel - Supervision</v>
      </c>
      <c r="J205" s="17" t="s">
        <v>280</v>
      </c>
      <c r="K205" s="19"/>
      <c r="L205" s="13"/>
    </row>
    <row r="206" spans="1:12" ht="15.75" x14ac:dyDescent="0.25">
      <c r="A206" s="5" t="s">
        <v>271</v>
      </c>
      <c r="B206" s="7"/>
      <c r="C206" s="1"/>
      <c r="H206" t="str">
        <f t="shared" si="5"/>
        <v>Curriculum Devel - Supervision</v>
      </c>
      <c r="I206" t="str">
        <f t="shared" si="4"/>
        <v>Curriculum Devel - Supervision</v>
      </c>
      <c r="J206" s="15" t="s">
        <v>73</v>
      </c>
      <c r="K206" s="20">
        <v>0.15</v>
      </c>
      <c r="L206" s="16" t="s">
        <v>321</v>
      </c>
    </row>
    <row r="207" spans="1:12" ht="15.75" x14ac:dyDescent="0.25">
      <c r="A207" s="5" t="s">
        <v>272</v>
      </c>
      <c r="B207" s="7"/>
      <c r="C207" s="1"/>
      <c r="H207" t="str">
        <f t="shared" si="5"/>
        <v>Curriculum Devel - Supervision</v>
      </c>
      <c r="I207" t="str">
        <f t="shared" si="4"/>
        <v>A2010.15</v>
      </c>
      <c r="J207" s="15" t="s">
        <v>74</v>
      </c>
      <c r="K207" s="20">
        <v>0.16</v>
      </c>
      <c r="L207" s="16" t="s">
        <v>320</v>
      </c>
    </row>
    <row r="208" spans="1:12" ht="15.75" x14ac:dyDescent="0.25">
      <c r="A208" s="5" t="s">
        <v>273</v>
      </c>
      <c r="B208" s="7"/>
      <c r="C208" s="1"/>
      <c r="H208" t="str">
        <f t="shared" si="5"/>
        <v>Curriculum Devel - Supervision</v>
      </c>
      <c r="I208" t="str">
        <f t="shared" si="4"/>
        <v>A2010.16</v>
      </c>
      <c r="J208" s="15" t="s">
        <v>75</v>
      </c>
      <c r="K208" s="20">
        <v>0.2</v>
      </c>
      <c r="L208" s="16" t="s">
        <v>316</v>
      </c>
    </row>
    <row r="209" spans="1:12" ht="15.75" x14ac:dyDescent="0.25">
      <c r="A209" s="5" t="s">
        <v>274</v>
      </c>
      <c r="B209" s="7"/>
      <c r="C209" s="1"/>
      <c r="H209" t="str">
        <f t="shared" si="5"/>
        <v>Curriculum Devel - Supervision</v>
      </c>
      <c r="I209" t="str">
        <f t="shared" si="4"/>
        <v>A2010.2</v>
      </c>
      <c r="J209" s="15" t="s">
        <v>76</v>
      </c>
      <c r="K209" s="20">
        <v>0.4</v>
      </c>
      <c r="L209" s="16" t="s">
        <v>317</v>
      </c>
    </row>
    <row r="210" spans="1:12" ht="15.75" x14ac:dyDescent="0.25">
      <c r="A210" s="5" t="s">
        <v>275</v>
      </c>
      <c r="B210" s="7"/>
      <c r="C210" s="1"/>
      <c r="H210" t="str">
        <f t="shared" si="5"/>
        <v>Curriculum Devel - Supervision</v>
      </c>
      <c r="I210" t="str">
        <f t="shared" si="4"/>
        <v>A2010.4</v>
      </c>
      <c r="J210" s="15"/>
      <c r="K210" s="20"/>
      <c r="L210" s="16"/>
    </row>
    <row r="211" spans="1:12" ht="15.75" x14ac:dyDescent="0.25">
      <c r="A211" s="5" t="s">
        <v>276</v>
      </c>
      <c r="B211" s="7"/>
      <c r="C211" s="1"/>
      <c r="H211" t="str">
        <f t="shared" si="5"/>
        <v>Curriculum Devel - Supervision</v>
      </c>
      <c r="I211" t="str">
        <f t="shared" si="4"/>
        <v>A2010.45</v>
      </c>
      <c r="J211" s="15" t="s">
        <v>77</v>
      </c>
      <c r="K211" s="20">
        <v>0.45</v>
      </c>
      <c r="L211" s="16" t="s">
        <v>318</v>
      </c>
    </row>
    <row r="212" spans="1:12" ht="15.75" x14ac:dyDescent="0.25">
      <c r="A212" s="5" t="s">
        <v>277</v>
      </c>
      <c r="B212" s="7"/>
      <c r="C212" s="1"/>
      <c r="H212" t="str">
        <f t="shared" si="5"/>
        <v>A2010.45</v>
      </c>
      <c r="I212" t="str">
        <f t="shared" si="4"/>
        <v>A2010.45</v>
      </c>
      <c r="J212" s="15" t="s">
        <v>78</v>
      </c>
      <c r="K212" s="20">
        <v>0.49</v>
      </c>
      <c r="L212" s="16"/>
    </row>
    <row r="213" spans="1:12" ht="15.75" x14ac:dyDescent="0.25">
      <c r="A213" s="5" t="s">
        <v>278</v>
      </c>
      <c r="B213" s="7"/>
      <c r="C213" s="1"/>
      <c r="H213" t="str">
        <f t="shared" si="5"/>
        <v>A2010.45</v>
      </c>
      <c r="I213" t="str">
        <f t="shared" si="4"/>
        <v>A2010.49</v>
      </c>
      <c r="J213" s="13"/>
      <c r="K213" s="13"/>
      <c r="L213" s="13"/>
    </row>
    <row r="214" spans="1:12" ht="15.75" x14ac:dyDescent="0.25">
      <c r="A214" s="5" t="s">
        <v>279</v>
      </c>
      <c r="B214" s="7"/>
      <c r="C214" s="1"/>
      <c r="H214" t="str">
        <f t="shared" si="5"/>
        <v>A2010.45</v>
      </c>
      <c r="I214">
        <f t="shared" si="4"/>
        <v>0</v>
      </c>
      <c r="J214" s="13"/>
      <c r="K214" s="13"/>
      <c r="L214" s="13"/>
    </row>
    <row r="215" spans="1:12" ht="15.75" x14ac:dyDescent="0.25">
      <c r="A215" s="5" t="s">
        <v>280</v>
      </c>
      <c r="B215" s="7"/>
      <c r="C215" s="1"/>
      <c r="H215" t="str">
        <f t="shared" si="5"/>
        <v>A2010.45</v>
      </c>
      <c r="I215" t="str">
        <f t="shared" si="4"/>
        <v>Supervision - Reg School</v>
      </c>
      <c r="J215" s="17" t="s">
        <v>308</v>
      </c>
      <c r="K215" s="19"/>
      <c r="L215" s="13"/>
    </row>
    <row r="216" spans="1:12" ht="15.75" x14ac:dyDescent="0.25">
      <c r="A216" s="5" t="s">
        <v>281</v>
      </c>
      <c r="B216" s="7"/>
      <c r="C216" s="1"/>
      <c r="H216" t="str">
        <f t="shared" si="5"/>
        <v>Supervision - Reg School</v>
      </c>
      <c r="I216" t="str">
        <f t="shared" si="4"/>
        <v>Supervision - Reg School</v>
      </c>
      <c r="J216" s="15" t="s">
        <v>79</v>
      </c>
      <c r="K216" s="20">
        <v>0.15</v>
      </c>
      <c r="L216" s="16" t="s">
        <v>321</v>
      </c>
    </row>
    <row r="217" spans="1:12" ht="15.75" x14ac:dyDescent="0.25">
      <c r="A217" s="5" t="s">
        <v>282</v>
      </c>
      <c r="B217" s="7"/>
      <c r="C217" s="1"/>
      <c r="H217" t="str">
        <f t="shared" si="5"/>
        <v>Supervision - Reg School</v>
      </c>
      <c r="I217" t="str">
        <f t="shared" si="4"/>
        <v>A2020.15</v>
      </c>
      <c r="J217" s="15" t="s">
        <v>80</v>
      </c>
      <c r="K217" s="20">
        <v>0.16</v>
      </c>
      <c r="L217" s="16" t="s">
        <v>320</v>
      </c>
    </row>
    <row r="218" spans="1:12" ht="15.75" x14ac:dyDescent="0.25">
      <c r="A218" s="5" t="s">
        <v>283</v>
      </c>
      <c r="B218" s="7"/>
      <c r="C218" s="1"/>
      <c r="H218" t="str">
        <f t="shared" si="5"/>
        <v>Supervision - Reg School</v>
      </c>
      <c r="I218" t="str">
        <f t="shared" si="4"/>
        <v>A2020.16</v>
      </c>
      <c r="J218" s="15" t="s">
        <v>81</v>
      </c>
      <c r="K218" s="20">
        <v>0.2</v>
      </c>
      <c r="L218" s="16" t="s">
        <v>316</v>
      </c>
    </row>
    <row r="219" spans="1:12" ht="15.75" x14ac:dyDescent="0.25">
      <c r="A219" s="5" t="s">
        <v>284</v>
      </c>
      <c r="B219" s="7"/>
      <c r="C219" s="1"/>
      <c r="H219" t="str">
        <f t="shared" si="5"/>
        <v>Supervision - Reg School</v>
      </c>
      <c r="I219" t="str">
        <f t="shared" si="4"/>
        <v>A2020.2</v>
      </c>
      <c r="J219" s="15" t="s">
        <v>82</v>
      </c>
      <c r="K219" s="20">
        <v>0.4</v>
      </c>
      <c r="L219" s="16" t="s">
        <v>317</v>
      </c>
    </row>
    <row r="220" spans="1:12" ht="15.75" x14ac:dyDescent="0.25">
      <c r="A220" s="5" t="s">
        <v>286</v>
      </c>
      <c r="B220" s="7"/>
      <c r="C220" s="1"/>
      <c r="H220" t="str">
        <f t="shared" si="5"/>
        <v>Supervision - Reg School</v>
      </c>
      <c r="I220" t="str">
        <f t="shared" si="4"/>
        <v>A2020.4</v>
      </c>
      <c r="J220" s="15" t="s">
        <v>83</v>
      </c>
      <c r="K220" s="20">
        <v>0.4</v>
      </c>
      <c r="L220" s="16" t="s">
        <v>332</v>
      </c>
    </row>
    <row r="221" spans="1:12" ht="15.75" x14ac:dyDescent="0.25">
      <c r="A221" s="5" t="s">
        <v>287</v>
      </c>
      <c r="B221" s="7"/>
      <c r="C221" s="1"/>
      <c r="H221" t="str">
        <f t="shared" si="5"/>
        <v>Supervision - Reg School</v>
      </c>
      <c r="I221" t="str">
        <f t="shared" si="4"/>
        <v>A2020.400.PHONE</v>
      </c>
      <c r="J221" s="15" t="s">
        <v>0</v>
      </c>
      <c r="K221" s="20">
        <v>0.4</v>
      </c>
      <c r="L221" s="16" t="s">
        <v>333</v>
      </c>
    </row>
    <row r="222" spans="1:12" ht="15.75" x14ac:dyDescent="0.25">
      <c r="A222" s="5" t="s">
        <v>288</v>
      </c>
      <c r="B222" s="7"/>
      <c r="C222" s="1"/>
      <c r="H222" t="str">
        <f t="shared" si="5"/>
        <v>Supervision - Reg School</v>
      </c>
      <c r="I222" t="str">
        <f t="shared" si="4"/>
        <v>A.2020.4 - REIMB</v>
      </c>
      <c r="J222" s="15" t="s">
        <v>84</v>
      </c>
      <c r="K222" s="20">
        <v>0.45</v>
      </c>
      <c r="L222" s="16" t="s">
        <v>318</v>
      </c>
    </row>
    <row r="223" spans="1:12" ht="15.75" x14ac:dyDescent="0.25">
      <c r="A223" s="5" t="s">
        <v>289</v>
      </c>
      <c r="B223" s="7"/>
      <c r="C223" s="1"/>
      <c r="H223" t="str">
        <f t="shared" si="5"/>
        <v>Supervision - Reg School</v>
      </c>
      <c r="I223" t="str">
        <f t="shared" si="4"/>
        <v>A2020.45</v>
      </c>
      <c r="J223" s="15" t="s">
        <v>85</v>
      </c>
      <c r="K223" s="20">
        <v>0.49</v>
      </c>
      <c r="L223" s="16"/>
    </row>
    <row r="224" spans="1:12" ht="15.75" x14ac:dyDescent="0.25">
      <c r="A224" s="5" t="s">
        <v>290</v>
      </c>
      <c r="B224" s="7"/>
      <c r="C224" s="1"/>
      <c r="H224" t="str">
        <f t="shared" si="5"/>
        <v>Supervision - Reg School</v>
      </c>
      <c r="I224" t="str">
        <f t="shared" si="4"/>
        <v>A2020.49</v>
      </c>
      <c r="J224" s="13"/>
      <c r="K224" s="13"/>
      <c r="L224" s="13"/>
    </row>
    <row r="225" spans="1:12" ht="15.75" x14ac:dyDescent="0.25">
      <c r="A225" s="5" t="s">
        <v>291</v>
      </c>
      <c r="B225" s="7"/>
      <c r="C225" s="1"/>
      <c r="H225" t="str">
        <f t="shared" si="5"/>
        <v>Supervision - Reg School</v>
      </c>
      <c r="I225">
        <f t="shared" si="4"/>
        <v>0</v>
      </c>
      <c r="J225" s="13"/>
      <c r="K225" s="13"/>
      <c r="L225" s="13"/>
    </row>
    <row r="226" spans="1:12" ht="15.75" x14ac:dyDescent="0.25">
      <c r="A226" s="5" t="s">
        <v>292</v>
      </c>
      <c r="B226" s="7"/>
      <c r="C226" s="1"/>
      <c r="H226" t="str">
        <f t="shared" si="5"/>
        <v>Supervision - Reg School</v>
      </c>
      <c r="I226" t="str">
        <f t="shared" si="4"/>
        <v>Research Plan - Evaluation</v>
      </c>
      <c r="J226" s="17" t="s">
        <v>303</v>
      </c>
      <c r="K226" s="19"/>
      <c r="L226" s="13"/>
    </row>
    <row r="227" spans="1:12" ht="15.75" x14ac:dyDescent="0.25">
      <c r="A227" s="5" t="s">
        <v>293</v>
      </c>
      <c r="B227" s="7"/>
      <c r="C227" s="1"/>
      <c r="H227" t="str">
        <f t="shared" si="5"/>
        <v>Research Plan - Evaluation</v>
      </c>
      <c r="I227" t="str">
        <f t="shared" si="4"/>
        <v>Research Plan - Evaluation</v>
      </c>
      <c r="J227" s="15" t="s">
        <v>86</v>
      </c>
      <c r="K227" s="20">
        <v>0.4</v>
      </c>
      <c r="L227" s="14" t="s">
        <v>317</v>
      </c>
    </row>
    <row r="228" spans="1:12" ht="15.75" x14ac:dyDescent="0.25">
      <c r="A228" s="5" t="s">
        <v>294</v>
      </c>
      <c r="B228" s="7"/>
      <c r="C228" s="1"/>
      <c r="H228" t="str">
        <f t="shared" si="5"/>
        <v>Research Plan - Evaluation</v>
      </c>
      <c r="I228" t="str">
        <f t="shared" si="4"/>
        <v>A2060.4</v>
      </c>
      <c r="J228" s="15" t="s">
        <v>87</v>
      </c>
      <c r="K228" s="20">
        <v>0.49</v>
      </c>
      <c r="L228" s="16" t="s">
        <v>319</v>
      </c>
    </row>
    <row r="229" spans="1:12" ht="15.75" x14ac:dyDescent="0.25">
      <c r="A229" s="5" t="s">
        <v>295</v>
      </c>
      <c r="B229" s="7"/>
      <c r="C229" s="1"/>
      <c r="H229" t="str">
        <f t="shared" si="5"/>
        <v>Research Plan - Evaluation</v>
      </c>
      <c r="I229" t="str">
        <f t="shared" si="4"/>
        <v>A2060.49</v>
      </c>
      <c r="J229" s="13"/>
      <c r="K229" s="13"/>
      <c r="L229" s="13"/>
    </row>
    <row r="230" spans="1:12" ht="15.75" x14ac:dyDescent="0.25">
      <c r="A230" s="5" t="s">
        <v>296</v>
      </c>
      <c r="B230" s="7"/>
      <c r="C230" s="1"/>
      <c r="H230" t="str">
        <f t="shared" si="5"/>
        <v>Research Plan - Evaluation</v>
      </c>
      <c r="I230">
        <f t="shared" si="4"/>
        <v>0</v>
      </c>
      <c r="J230" s="13"/>
      <c r="K230" s="13"/>
      <c r="L230" s="13"/>
    </row>
    <row r="231" spans="1:12" ht="15.75" x14ac:dyDescent="0.25">
      <c r="A231" s="5" t="s">
        <v>297</v>
      </c>
      <c r="B231" s="7"/>
      <c r="C231" s="1"/>
      <c r="H231" t="str">
        <f t="shared" si="5"/>
        <v>Research Plan - Evaluation</v>
      </c>
      <c r="I231" t="str">
        <f t="shared" si="4"/>
        <v>Inservice Training/Instruction</v>
      </c>
      <c r="J231" s="17" t="s">
        <v>289</v>
      </c>
      <c r="K231" s="19"/>
      <c r="L231" s="13"/>
    </row>
    <row r="232" spans="1:12" ht="15.75" x14ac:dyDescent="0.25">
      <c r="A232" s="5" t="s">
        <v>298</v>
      </c>
      <c r="B232" s="7"/>
      <c r="C232" s="1"/>
      <c r="H232" t="str">
        <f t="shared" si="5"/>
        <v>Inservice Training/Instruction</v>
      </c>
      <c r="I232" t="str">
        <f t="shared" si="4"/>
        <v>Inservice Training/Instruction</v>
      </c>
      <c r="J232" s="15" t="s">
        <v>88</v>
      </c>
      <c r="K232" s="20">
        <v>0.15</v>
      </c>
      <c r="L232" s="16" t="s">
        <v>321</v>
      </c>
    </row>
    <row r="233" spans="1:12" ht="15.75" x14ac:dyDescent="0.25">
      <c r="A233" s="5" t="s">
        <v>299</v>
      </c>
      <c r="B233" s="7"/>
      <c r="C233" s="1"/>
      <c r="H233" t="str">
        <f t="shared" si="5"/>
        <v>Inservice Training/Instruction</v>
      </c>
      <c r="I233" t="str">
        <f t="shared" si="4"/>
        <v>A2070.15</v>
      </c>
      <c r="J233" s="15" t="s">
        <v>89</v>
      </c>
      <c r="K233" s="20">
        <v>0.4</v>
      </c>
      <c r="L233" s="16" t="s">
        <v>317</v>
      </c>
    </row>
    <row r="234" spans="1:12" ht="18" x14ac:dyDescent="0.4">
      <c r="A234" s="10" t="s">
        <v>300</v>
      </c>
      <c r="B234" s="1"/>
      <c r="C234" s="1"/>
      <c r="H234" t="str">
        <f t="shared" si="5"/>
        <v>Inservice Training/Instruction</v>
      </c>
      <c r="I234" t="str">
        <f t="shared" si="4"/>
        <v>A2070.4</v>
      </c>
      <c r="J234" s="15" t="s">
        <v>90</v>
      </c>
      <c r="K234" s="20">
        <v>0.45</v>
      </c>
      <c r="L234" s="16" t="s">
        <v>318</v>
      </c>
    </row>
    <row r="235" spans="1:12" ht="15.75" x14ac:dyDescent="0.25">
      <c r="A235" s="5" t="s">
        <v>301</v>
      </c>
      <c r="B235" s="7"/>
      <c r="C235" s="1"/>
      <c r="H235" t="str">
        <f t="shared" si="5"/>
        <v>Inservice Training/Instruction</v>
      </c>
      <c r="I235" t="str">
        <f t="shared" si="4"/>
        <v>A2070.45</v>
      </c>
      <c r="J235" s="15" t="s">
        <v>91</v>
      </c>
      <c r="K235" s="20">
        <v>0.49</v>
      </c>
      <c r="L235" s="16" t="s">
        <v>319</v>
      </c>
    </row>
    <row r="236" spans="1:12" ht="15.75" x14ac:dyDescent="0.25">
      <c r="A236" s="5" t="s">
        <v>302</v>
      </c>
      <c r="B236" s="7"/>
      <c r="C236" s="1"/>
      <c r="H236" t="str">
        <f t="shared" si="5"/>
        <v>Inservice Training/Instruction</v>
      </c>
      <c r="I236" t="str">
        <f t="shared" si="4"/>
        <v>A2070.49</v>
      </c>
      <c r="J236" s="13"/>
      <c r="K236" s="13"/>
      <c r="L236" s="13"/>
    </row>
    <row r="237" spans="1:12" ht="15.75" x14ac:dyDescent="0.25">
      <c r="A237" s="5" t="s">
        <v>303</v>
      </c>
      <c r="B237" s="7"/>
      <c r="C237" s="1"/>
      <c r="H237" t="str">
        <f t="shared" si="5"/>
        <v>Inservice Training/Instruction</v>
      </c>
      <c r="I237">
        <f t="shared" si="4"/>
        <v>0</v>
      </c>
      <c r="J237" s="23"/>
      <c r="K237" s="24"/>
      <c r="L237" s="23"/>
    </row>
    <row r="238" spans="1:12" ht="15.75" x14ac:dyDescent="0.25">
      <c r="A238" s="5" t="s">
        <v>304</v>
      </c>
      <c r="B238" s="7"/>
      <c r="C238" s="1"/>
      <c r="H238" t="str">
        <f t="shared" si="5"/>
        <v>Inservice Training/Instruction</v>
      </c>
      <c r="I238" t="str">
        <f t="shared" si="4"/>
        <v>Teaching - Reg School</v>
      </c>
      <c r="J238" s="17" t="s">
        <v>310</v>
      </c>
      <c r="K238" s="19"/>
      <c r="L238" s="13"/>
    </row>
    <row r="239" spans="1:12" ht="15.75" x14ac:dyDescent="0.25">
      <c r="A239" s="5" t="s">
        <v>305</v>
      </c>
      <c r="B239" s="7"/>
      <c r="C239" s="1"/>
      <c r="H239" t="str">
        <f t="shared" si="5"/>
        <v>Teaching - Reg School</v>
      </c>
      <c r="I239" t="str">
        <f t="shared" si="4"/>
        <v>Teaching - Reg School</v>
      </c>
      <c r="J239" s="15"/>
      <c r="K239" s="20"/>
      <c r="L239" s="16"/>
    </row>
    <row r="240" spans="1:12" ht="15.75" x14ac:dyDescent="0.25">
      <c r="A240" s="5" t="s">
        <v>306</v>
      </c>
      <c r="B240" s="7"/>
      <c r="C240" s="1"/>
      <c r="H240" t="str">
        <f t="shared" si="5"/>
        <v>Teaching - Reg School</v>
      </c>
      <c r="I240" t="str">
        <f t="shared" si="4"/>
        <v>A2110.12</v>
      </c>
      <c r="J240" s="15" t="s">
        <v>92</v>
      </c>
      <c r="K240" s="20">
        <v>0.12</v>
      </c>
      <c r="L240" s="16" t="s">
        <v>334</v>
      </c>
    </row>
    <row r="241" spans="1:12" ht="15.75" x14ac:dyDescent="0.25">
      <c r="A241" s="5" t="s">
        <v>308</v>
      </c>
      <c r="B241" s="7"/>
      <c r="C241" s="1"/>
      <c r="H241" t="str">
        <f t="shared" si="5"/>
        <v>A2110.12</v>
      </c>
      <c r="I241" t="str">
        <f t="shared" si="4"/>
        <v>A2110.12</v>
      </c>
      <c r="J241" s="15" t="s">
        <v>93</v>
      </c>
      <c r="K241" s="20">
        <v>0.13</v>
      </c>
      <c r="L241" s="16" t="s">
        <v>335</v>
      </c>
    </row>
    <row r="242" spans="1:12" ht="15.75" x14ac:dyDescent="0.25">
      <c r="A242" s="5" t="s">
        <v>309</v>
      </c>
      <c r="B242" s="7"/>
      <c r="C242" s="1"/>
      <c r="H242" t="str">
        <f t="shared" si="5"/>
        <v>A2110.12</v>
      </c>
      <c r="I242" t="str">
        <f t="shared" si="4"/>
        <v>A2110.13</v>
      </c>
      <c r="J242" s="15" t="s">
        <v>94</v>
      </c>
      <c r="K242" s="20">
        <v>0.14000000000000001</v>
      </c>
      <c r="L242" s="16" t="s">
        <v>336</v>
      </c>
    </row>
    <row r="243" spans="1:12" ht="15.75" x14ac:dyDescent="0.25">
      <c r="A243" s="5" t="s">
        <v>310</v>
      </c>
      <c r="B243" s="7"/>
      <c r="C243" s="1"/>
      <c r="H243" t="str">
        <f t="shared" si="5"/>
        <v>A2110.12</v>
      </c>
      <c r="I243" t="str">
        <f t="shared" si="4"/>
        <v>A2110.14</v>
      </c>
      <c r="J243" s="15" t="s">
        <v>95</v>
      </c>
      <c r="K243" s="20">
        <v>0.16</v>
      </c>
      <c r="L243" s="16" t="s">
        <v>320</v>
      </c>
    </row>
    <row r="244" spans="1:12" ht="15.75" x14ac:dyDescent="0.25">
      <c r="A244" s="5" t="s">
        <v>311</v>
      </c>
      <c r="B244" s="7"/>
      <c r="C244" s="1"/>
      <c r="H244" t="str">
        <f t="shared" si="5"/>
        <v>A2110.12</v>
      </c>
      <c r="I244" t="str">
        <f t="shared" si="4"/>
        <v>A2110.16</v>
      </c>
      <c r="J244" s="15" t="s">
        <v>96</v>
      </c>
      <c r="K244" s="20">
        <v>0.2</v>
      </c>
      <c r="L244" s="16" t="s">
        <v>316</v>
      </c>
    </row>
    <row r="245" spans="1:12" ht="15.75" x14ac:dyDescent="0.25">
      <c r="A245" s="5" t="s">
        <v>312</v>
      </c>
      <c r="B245" s="7"/>
      <c r="C245" s="1"/>
      <c r="H245" t="str">
        <f t="shared" si="5"/>
        <v>A2110.12</v>
      </c>
      <c r="I245" t="str">
        <f t="shared" si="4"/>
        <v>A2110.2</v>
      </c>
      <c r="J245" s="15" t="s">
        <v>97</v>
      </c>
      <c r="K245" s="20">
        <v>0.4</v>
      </c>
      <c r="L245" s="16" t="s">
        <v>317</v>
      </c>
    </row>
    <row r="246" spans="1:12" ht="15.75" x14ac:dyDescent="0.25">
      <c r="A246" s="5" t="s">
        <v>313</v>
      </c>
      <c r="B246" s="7"/>
      <c r="C246" s="1"/>
      <c r="H246" t="str">
        <f t="shared" si="5"/>
        <v>A2110.12</v>
      </c>
      <c r="I246" t="str">
        <f t="shared" si="4"/>
        <v>A2110.4</v>
      </c>
      <c r="J246" s="15" t="s">
        <v>98</v>
      </c>
      <c r="K246" s="20">
        <v>0.4</v>
      </c>
      <c r="L246" s="16" t="s">
        <v>337</v>
      </c>
    </row>
    <row r="247" spans="1:12" ht="15.75" x14ac:dyDescent="0.25">
      <c r="A247" s="5" t="s">
        <v>314</v>
      </c>
      <c r="B247" s="7"/>
      <c r="C247" s="1"/>
      <c r="H247" t="str">
        <f t="shared" si="5"/>
        <v>A2110.12</v>
      </c>
      <c r="I247" t="str">
        <f t="shared" si="4"/>
        <v>A2110.410</v>
      </c>
      <c r="J247" s="15" t="s">
        <v>99</v>
      </c>
      <c r="K247" s="20">
        <v>0.45</v>
      </c>
      <c r="L247" s="16" t="s">
        <v>318</v>
      </c>
    </row>
    <row r="248" spans="1:12" ht="15.75" x14ac:dyDescent="0.25">
      <c r="A248" s="5" t="s">
        <v>315</v>
      </c>
      <c r="B248" s="7"/>
      <c r="C248" s="1"/>
      <c r="H248" t="str">
        <f t="shared" si="5"/>
        <v>A2110.12</v>
      </c>
      <c r="I248" t="str">
        <f t="shared" si="4"/>
        <v>A2110.45</v>
      </c>
      <c r="J248" s="15" t="s">
        <v>100</v>
      </c>
      <c r="K248" s="20">
        <v>0.45</v>
      </c>
      <c r="L248" s="16" t="s">
        <v>338</v>
      </c>
    </row>
    <row r="249" spans="1:12" ht="15.75" x14ac:dyDescent="0.25">
      <c r="A249" s="1"/>
      <c r="B249" s="1"/>
      <c r="C249" s="1"/>
      <c r="H249" t="str">
        <f t="shared" si="5"/>
        <v>A2110.12</v>
      </c>
      <c r="I249" t="str">
        <f t="shared" si="4"/>
        <v>A2110.46</v>
      </c>
      <c r="J249" s="15" t="s">
        <v>101</v>
      </c>
      <c r="K249" s="20">
        <v>0.47099999999999997</v>
      </c>
      <c r="L249" s="16" t="s">
        <v>339</v>
      </c>
    </row>
    <row r="250" spans="1:12" ht="15.75" x14ac:dyDescent="0.25">
      <c r="A250" s="1"/>
      <c r="B250" s="1"/>
      <c r="C250" s="1"/>
      <c r="H250" t="str">
        <f t="shared" si="5"/>
        <v>A2110.12</v>
      </c>
      <c r="I250" t="str">
        <f t="shared" si="4"/>
        <v>A2110.471</v>
      </c>
      <c r="J250" s="15" t="s">
        <v>102</v>
      </c>
      <c r="K250" s="20">
        <v>0.48</v>
      </c>
      <c r="L250" s="16" t="s">
        <v>340</v>
      </c>
    </row>
    <row r="251" spans="1:12" ht="15.75" x14ac:dyDescent="0.25">
      <c r="A251" s="1"/>
      <c r="B251" s="1"/>
      <c r="C251" s="1"/>
      <c r="H251" t="str">
        <f t="shared" si="5"/>
        <v>A2110.12</v>
      </c>
      <c r="I251" t="str">
        <f t="shared" si="4"/>
        <v>A2110.48</v>
      </c>
      <c r="J251" s="15" t="s">
        <v>103</v>
      </c>
      <c r="K251" s="20">
        <v>0.49</v>
      </c>
      <c r="L251" s="16" t="s">
        <v>341</v>
      </c>
    </row>
    <row r="252" spans="1:12" x14ac:dyDescent="0.25">
      <c r="A252" s="1"/>
      <c r="B252" s="1"/>
      <c r="C252" s="1"/>
      <c r="H252" t="str">
        <f t="shared" si="5"/>
        <v>A2110.12</v>
      </c>
      <c r="I252" t="str">
        <f t="shared" si="4"/>
        <v>A2110.49</v>
      </c>
      <c r="J252" s="13"/>
      <c r="K252" s="13"/>
      <c r="L252" s="13"/>
    </row>
    <row r="253" spans="1:12" x14ac:dyDescent="0.25">
      <c r="A253" s="1"/>
      <c r="B253" s="1"/>
      <c r="C253" s="1"/>
      <c r="H253" t="str">
        <f t="shared" si="5"/>
        <v>A2110.12</v>
      </c>
      <c r="I253">
        <f t="shared" si="4"/>
        <v>0</v>
      </c>
      <c r="J253" s="13"/>
      <c r="K253" s="13"/>
      <c r="L253" s="13"/>
    </row>
    <row r="254" spans="1:12" ht="15.75" x14ac:dyDescent="0.25">
      <c r="A254" s="1"/>
      <c r="B254" s="1"/>
      <c r="C254" s="1"/>
      <c r="H254" t="str">
        <f t="shared" si="5"/>
        <v>A2110.12</v>
      </c>
      <c r="I254" t="str">
        <f t="shared" si="4"/>
        <v>Prog Students with Disabilities</v>
      </c>
      <c r="J254" s="17" t="s">
        <v>297</v>
      </c>
      <c r="K254" s="19"/>
      <c r="L254" s="13"/>
    </row>
    <row r="255" spans="1:12" ht="15.75" x14ac:dyDescent="0.25">
      <c r="A255" s="1"/>
      <c r="B255" s="1"/>
      <c r="C255" s="1"/>
      <c r="H255" t="str">
        <f t="shared" si="5"/>
        <v>Prog Students with Disabilities</v>
      </c>
      <c r="I255" t="str">
        <f t="shared" si="4"/>
        <v>Prog Students with Disabilities</v>
      </c>
      <c r="J255" s="15" t="s">
        <v>104</v>
      </c>
      <c r="K255" s="20">
        <v>0.15</v>
      </c>
      <c r="L255" s="16" t="s">
        <v>321</v>
      </c>
    </row>
    <row r="256" spans="1:12" ht="15.75" x14ac:dyDescent="0.25">
      <c r="A256" s="1"/>
      <c r="B256" s="1"/>
      <c r="C256" s="1"/>
      <c r="H256" t="str">
        <f t="shared" si="5"/>
        <v>Prog Students with Disabilities</v>
      </c>
      <c r="I256" t="str">
        <f t="shared" si="4"/>
        <v>A2250.15</v>
      </c>
      <c r="J256" s="15" t="s">
        <v>105</v>
      </c>
      <c r="K256" s="20">
        <v>0.16</v>
      </c>
      <c r="L256" s="16" t="s">
        <v>320</v>
      </c>
    </row>
    <row r="257" spans="1:12" ht="15.75" x14ac:dyDescent="0.25">
      <c r="A257" s="1"/>
      <c r="B257" s="1"/>
      <c r="C257" s="1"/>
      <c r="H257" t="str">
        <f t="shared" si="5"/>
        <v>Prog Students with Disabilities</v>
      </c>
      <c r="I257" t="str">
        <f t="shared" si="4"/>
        <v>A2250.16</v>
      </c>
      <c r="J257" s="15" t="s">
        <v>106</v>
      </c>
      <c r="K257" s="20">
        <v>0.2</v>
      </c>
      <c r="L257" s="16" t="s">
        <v>316</v>
      </c>
    </row>
    <row r="258" spans="1:12" ht="15.75" x14ac:dyDescent="0.25">
      <c r="A258" s="1"/>
      <c r="B258" s="1"/>
      <c r="C258" s="1"/>
      <c r="H258" t="str">
        <f t="shared" si="5"/>
        <v>Prog Students with Disabilities</v>
      </c>
      <c r="I258" t="str">
        <f t="shared" si="4"/>
        <v>A2250.2</v>
      </c>
      <c r="J258" s="15" t="s">
        <v>107</v>
      </c>
      <c r="K258" s="20">
        <v>0.4</v>
      </c>
      <c r="L258" s="16" t="s">
        <v>317</v>
      </c>
    </row>
    <row r="259" spans="1:12" ht="15.75" x14ac:dyDescent="0.25">
      <c r="A259" s="3"/>
      <c r="B259" s="8"/>
      <c r="C259" s="4" t="s">
        <v>320</v>
      </c>
      <c r="H259" t="str">
        <f t="shared" si="5"/>
        <v>Prog Students with Disabilities</v>
      </c>
      <c r="I259" t="str">
        <f t="shared" si="4"/>
        <v>A2250.4</v>
      </c>
      <c r="J259" s="15" t="s">
        <v>108</v>
      </c>
      <c r="K259" s="20">
        <v>0.4</v>
      </c>
      <c r="L259" s="16" t="s">
        <v>342</v>
      </c>
    </row>
    <row r="260" spans="1:12" ht="15.75" x14ac:dyDescent="0.25">
      <c r="A260" s="1"/>
      <c r="B260" s="1"/>
      <c r="C260" s="1"/>
      <c r="H260" t="str">
        <f t="shared" si="5"/>
        <v>Prog Students with Disabilities</v>
      </c>
      <c r="I260" t="str">
        <f t="shared" si="4"/>
        <v>A2250.4.TECH</v>
      </c>
      <c r="J260" s="15" t="s">
        <v>109</v>
      </c>
      <c r="K260" s="20">
        <v>0.45</v>
      </c>
      <c r="L260" s="16" t="s">
        <v>318</v>
      </c>
    </row>
    <row r="261" spans="1:12" ht="15.75" x14ac:dyDescent="0.25">
      <c r="A261" s="1"/>
      <c r="B261" s="1"/>
      <c r="C261" s="1"/>
      <c r="H261" t="str">
        <f t="shared" si="5"/>
        <v>Prog Students with Disabilities</v>
      </c>
      <c r="I261" t="str">
        <f t="shared" si="4"/>
        <v>A2250.45</v>
      </c>
      <c r="J261" s="15" t="s">
        <v>110</v>
      </c>
      <c r="K261" s="20">
        <v>0.47099999999999997</v>
      </c>
      <c r="L261" s="16" t="s">
        <v>343</v>
      </c>
    </row>
    <row r="262" spans="1:12" ht="15.75" x14ac:dyDescent="0.25">
      <c r="A262" s="1"/>
      <c r="B262" s="1"/>
      <c r="C262" s="1"/>
      <c r="H262" t="str">
        <f t="shared" si="5"/>
        <v>Prog Students with Disabilities</v>
      </c>
      <c r="I262" t="str">
        <f t="shared" si="4"/>
        <v>A2250.471</v>
      </c>
      <c r="J262" s="15" t="s">
        <v>111</v>
      </c>
      <c r="K262" s="20">
        <v>0.49</v>
      </c>
      <c r="L262" s="16" t="s">
        <v>319</v>
      </c>
    </row>
    <row r="263" spans="1:12" x14ac:dyDescent="0.25">
      <c r="A263" s="1"/>
      <c r="B263" s="1"/>
      <c r="C263" s="1"/>
      <c r="H263" t="str">
        <f t="shared" si="5"/>
        <v>Prog Students with Disabilities</v>
      </c>
      <c r="I263" t="str">
        <f t="shared" si="4"/>
        <v>A2250.49</v>
      </c>
      <c r="J263" s="13"/>
      <c r="K263" s="13"/>
      <c r="L263" s="13"/>
    </row>
    <row r="264" spans="1:12" x14ac:dyDescent="0.25">
      <c r="A264" s="1"/>
      <c r="B264" s="1"/>
      <c r="C264" s="1"/>
      <c r="H264" t="str">
        <f t="shared" si="5"/>
        <v>Prog Students with Disabilities</v>
      </c>
      <c r="I264">
        <f t="shared" si="4"/>
        <v>0</v>
      </c>
      <c r="J264" s="13"/>
      <c r="K264" s="13"/>
      <c r="L264" s="13"/>
    </row>
    <row r="265" spans="1:12" ht="15.75" x14ac:dyDescent="0.25">
      <c r="A265" s="1"/>
      <c r="B265" s="1"/>
      <c r="C265" s="1"/>
      <c r="H265" t="str">
        <f t="shared" si="5"/>
        <v>Prog Students with Disabilities</v>
      </c>
      <c r="I265" t="str">
        <f t="shared" si="4"/>
        <v>Occupational Education (9-12)</v>
      </c>
      <c r="J265" s="17" t="s">
        <v>294</v>
      </c>
      <c r="K265" s="19"/>
      <c r="L265" s="13"/>
    </row>
    <row r="266" spans="1:12" ht="15.75" x14ac:dyDescent="0.25">
      <c r="A266" s="1"/>
      <c r="B266" s="1"/>
      <c r="C266" s="1"/>
      <c r="H266" t="str">
        <f t="shared" si="5"/>
        <v>Occupational Education (9-12)</v>
      </c>
      <c r="I266" t="str">
        <f t="shared" si="4"/>
        <v>Occupational Education (9-12)</v>
      </c>
      <c r="J266" s="15" t="s">
        <v>112</v>
      </c>
      <c r="K266" s="20">
        <v>0.49</v>
      </c>
      <c r="L266" s="16" t="s">
        <v>319</v>
      </c>
    </row>
    <row r="267" spans="1:12" x14ac:dyDescent="0.25">
      <c r="A267" s="1"/>
      <c r="B267" s="1"/>
      <c r="C267" s="1"/>
      <c r="H267" t="str">
        <f t="shared" si="5"/>
        <v>Occupational Education (9-12)</v>
      </c>
      <c r="I267" t="str">
        <f t="shared" si="4"/>
        <v>A2280.49</v>
      </c>
      <c r="J267" s="13"/>
      <c r="K267" s="13"/>
      <c r="L267" s="13"/>
    </row>
    <row r="268" spans="1:12" x14ac:dyDescent="0.25">
      <c r="A268" s="1"/>
      <c r="B268" s="1"/>
      <c r="C268" s="1"/>
      <c r="H268" t="str">
        <f t="shared" si="5"/>
        <v>Occupational Education (9-12)</v>
      </c>
      <c r="I268">
        <f t="shared" ref="I268:I331" si="6">IF(J267="",J268,J267)</f>
        <v>0</v>
      </c>
      <c r="J268" s="13"/>
      <c r="K268" s="13"/>
      <c r="L268" s="13"/>
    </row>
    <row r="269" spans="1:12" ht="15.75" x14ac:dyDescent="0.25">
      <c r="A269" s="1"/>
      <c r="B269" s="1"/>
      <c r="C269" s="1"/>
      <c r="H269" t="str">
        <f t="shared" ref="H269:H332" si="7">IF(I269&lt;&gt;I268,H268,I269)</f>
        <v>Occupational Education (9-12)</v>
      </c>
      <c r="I269" t="str">
        <f t="shared" si="6"/>
        <v>Teaching - Special Schools</v>
      </c>
      <c r="J269" s="17" t="s">
        <v>311</v>
      </c>
      <c r="K269" s="19"/>
      <c r="L269" s="13"/>
    </row>
    <row r="270" spans="1:12" ht="15.75" x14ac:dyDescent="0.25">
      <c r="A270" s="1"/>
      <c r="B270" s="1"/>
      <c r="C270" s="1"/>
      <c r="H270" t="str">
        <f t="shared" si="7"/>
        <v>Teaching - Special Schools</v>
      </c>
      <c r="I270" t="str">
        <f t="shared" si="6"/>
        <v>Teaching - Special Schools</v>
      </c>
      <c r="J270" s="15" t="s">
        <v>113</v>
      </c>
      <c r="K270" s="20">
        <v>0.15</v>
      </c>
      <c r="L270" s="16" t="s">
        <v>321</v>
      </c>
    </row>
    <row r="271" spans="1:12" ht="15.75" x14ac:dyDescent="0.25">
      <c r="A271" s="1"/>
      <c r="B271" s="1"/>
      <c r="C271" s="1"/>
      <c r="H271" t="str">
        <f t="shared" si="7"/>
        <v>Teaching - Special Schools</v>
      </c>
      <c r="I271" t="str">
        <f t="shared" si="6"/>
        <v>A2330.15</v>
      </c>
      <c r="J271" s="15" t="s">
        <v>114</v>
      </c>
      <c r="K271" s="20">
        <v>0.2</v>
      </c>
      <c r="L271" s="16" t="s">
        <v>316</v>
      </c>
    </row>
    <row r="272" spans="1:12" ht="15.75" x14ac:dyDescent="0.25">
      <c r="A272" s="1"/>
      <c r="B272" s="1"/>
      <c r="C272" s="1"/>
      <c r="H272" t="str">
        <f t="shared" si="7"/>
        <v>Teaching - Special Schools</v>
      </c>
      <c r="I272" t="str">
        <f t="shared" si="6"/>
        <v>A2330.2</v>
      </c>
      <c r="J272" s="15" t="s">
        <v>115</v>
      </c>
      <c r="K272" s="20">
        <v>0.4</v>
      </c>
      <c r="L272" s="16" t="s">
        <v>317</v>
      </c>
    </row>
    <row r="273" spans="1:12" ht="15.75" x14ac:dyDescent="0.25">
      <c r="A273" s="1"/>
      <c r="B273" s="1"/>
      <c r="C273" s="1"/>
      <c r="H273" t="str">
        <f t="shared" si="7"/>
        <v>Teaching - Special Schools</v>
      </c>
      <c r="I273" t="str">
        <f t="shared" si="6"/>
        <v>A2330.4</v>
      </c>
      <c r="J273" s="15" t="s">
        <v>116</v>
      </c>
      <c r="K273" s="20">
        <v>0.45</v>
      </c>
      <c r="L273" s="16" t="s">
        <v>318</v>
      </c>
    </row>
    <row r="274" spans="1:12" ht="15.75" x14ac:dyDescent="0.25">
      <c r="A274" s="1"/>
      <c r="B274" s="1"/>
      <c r="C274" s="1"/>
      <c r="H274" t="str">
        <f t="shared" si="7"/>
        <v>Teaching - Special Schools</v>
      </c>
      <c r="I274" t="str">
        <f t="shared" si="6"/>
        <v>A2330.45</v>
      </c>
      <c r="J274" s="15" t="s">
        <v>117</v>
      </c>
      <c r="K274" s="20">
        <v>0.49</v>
      </c>
      <c r="L274" s="16" t="s">
        <v>344</v>
      </c>
    </row>
    <row r="275" spans="1:12" ht="15.75" x14ac:dyDescent="0.25">
      <c r="A275" s="1"/>
      <c r="B275" s="1"/>
      <c r="C275" s="1"/>
      <c r="H275" t="str">
        <f t="shared" si="7"/>
        <v>Teaching - Special Schools</v>
      </c>
      <c r="I275" t="str">
        <f t="shared" si="6"/>
        <v>A2330.49</v>
      </c>
      <c r="J275" s="15" t="s">
        <v>118</v>
      </c>
      <c r="K275" s="20" t="s">
        <v>345</v>
      </c>
      <c r="L275" s="16" t="s">
        <v>346</v>
      </c>
    </row>
    <row r="276" spans="1:12" x14ac:dyDescent="0.25">
      <c r="A276" s="1"/>
      <c r="B276" s="1"/>
      <c r="C276" s="1"/>
      <c r="H276" t="str">
        <f t="shared" si="7"/>
        <v>Teaching - Special Schools</v>
      </c>
      <c r="I276" t="str">
        <f t="shared" si="6"/>
        <v>A2330.49b</v>
      </c>
      <c r="J276" s="13"/>
      <c r="K276" s="13"/>
      <c r="L276" s="13"/>
    </row>
    <row r="277" spans="1:12" x14ac:dyDescent="0.25">
      <c r="A277" s="1"/>
      <c r="B277" s="1"/>
      <c r="C277" s="1"/>
      <c r="H277" t="str">
        <f t="shared" si="7"/>
        <v>Teaching - Special Schools</v>
      </c>
      <c r="I277">
        <f t="shared" si="6"/>
        <v>0</v>
      </c>
      <c r="J277" s="13"/>
      <c r="K277" s="13"/>
      <c r="L277" s="13"/>
    </row>
    <row r="278" spans="1:12" ht="15.75" x14ac:dyDescent="0.25">
      <c r="A278" s="1"/>
      <c r="B278" s="1"/>
      <c r="C278" s="1"/>
      <c r="H278" t="str">
        <f t="shared" si="7"/>
        <v>Teaching - Special Schools</v>
      </c>
      <c r="I278" t="str">
        <f t="shared" si="6"/>
        <v>School Library - AV</v>
      </c>
      <c r="J278" s="17" t="s">
        <v>304</v>
      </c>
      <c r="K278" s="19"/>
      <c r="L278" s="13"/>
    </row>
    <row r="279" spans="1:12" ht="15.75" x14ac:dyDescent="0.25">
      <c r="A279" s="1"/>
      <c r="B279" s="1"/>
      <c r="C279" s="1"/>
      <c r="H279" t="str">
        <f t="shared" si="7"/>
        <v>School Library - AV</v>
      </c>
      <c r="I279" t="str">
        <f t="shared" si="6"/>
        <v>School Library - AV</v>
      </c>
      <c r="J279" s="15" t="s">
        <v>119</v>
      </c>
      <c r="K279" s="20">
        <v>0.15</v>
      </c>
      <c r="L279" s="16" t="s">
        <v>321</v>
      </c>
    </row>
    <row r="280" spans="1:12" ht="15.75" x14ac:dyDescent="0.25">
      <c r="A280" s="1"/>
      <c r="B280" s="1"/>
      <c r="C280" s="1"/>
      <c r="H280" t="str">
        <f t="shared" si="7"/>
        <v>School Library - AV</v>
      </c>
      <c r="I280" t="str">
        <f t="shared" si="6"/>
        <v>A2610.15</v>
      </c>
      <c r="J280" s="15" t="s">
        <v>120</v>
      </c>
      <c r="K280" s="20">
        <v>0.16</v>
      </c>
      <c r="L280" s="16" t="s">
        <v>320</v>
      </c>
    </row>
    <row r="281" spans="1:12" ht="15.75" x14ac:dyDescent="0.25">
      <c r="A281" s="1"/>
      <c r="B281" s="1"/>
      <c r="C281" s="1"/>
      <c r="H281" t="str">
        <f t="shared" si="7"/>
        <v>School Library - AV</v>
      </c>
      <c r="I281" t="str">
        <f t="shared" si="6"/>
        <v>A2610.16</v>
      </c>
      <c r="J281" s="15" t="s">
        <v>121</v>
      </c>
      <c r="K281" s="20">
        <v>0.2</v>
      </c>
      <c r="L281" s="16" t="s">
        <v>316</v>
      </c>
    </row>
    <row r="282" spans="1:12" ht="15.75" x14ac:dyDescent="0.25">
      <c r="A282" s="1"/>
      <c r="B282" s="1"/>
      <c r="C282" s="1"/>
      <c r="H282" t="str">
        <f t="shared" si="7"/>
        <v>School Library - AV</v>
      </c>
      <c r="I282" t="str">
        <f t="shared" si="6"/>
        <v>A2610.2</v>
      </c>
      <c r="J282" s="15" t="s">
        <v>122</v>
      </c>
      <c r="K282" s="20">
        <v>0.4</v>
      </c>
      <c r="L282" s="16" t="s">
        <v>317</v>
      </c>
    </row>
    <row r="283" spans="1:12" ht="15.75" x14ac:dyDescent="0.25">
      <c r="A283" s="1"/>
      <c r="B283" s="1"/>
      <c r="C283" s="1"/>
      <c r="H283" t="str">
        <f t="shared" si="7"/>
        <v>School Library - AV</v>
      </c>
      <c r="I283" t="str">
        <f t="shared" si="6"/>
        <v>A2610.4</v>
      </c>
      <c r="J283" s="15" t="s">
        <v>123</v>
      </c>
      <c r="K283" s="20">
        <v>0.45</v>
      </c>
      <c r="L283" s="16" t="s">
        <v>318</v>
      </c>
    </row>
    <row r="284" spans="1:12" ht="15.75" x14ac:dyDescent="0.25">
      <c r="A284" s="1"/>
      <c r="B284" s="1"/>
      <c r="C284" s="1"/>
      <c r="H284" t="str">
        <f t="shared" si="7"/>
        <v>School Library - AV</v>
      </c>
      <c r="I284" t="str">
        <f t="shared" si="6"/>
        <v>A2610.45</v>
      </c>
      <c r="J284" s="15" t="s">
        <v>124</v>
      </c>
      <c r="K284" s="20">
        <v>0.46</v>
      </c>
      <c r="L284" s="16" t="s">
        <v>347</v>
      </c>
    </row>
    <row r="285" spans="1:12" ht="15.75" x14ac:dyDescent="0.25">
      <c r="A285" s="1"/>
      <c r="B285" s="1"/>
      <c r="C285" s="1"/>
      <c r="H285" t="str">
        <f t="shared" si="7"/>
        <v>School Library - AV</v>
      </c>
      <c r="I285" t="str">
        <f t="shared" si="6"/>
        <v>A2610.46</v>
      </c>
      <c r="J285" s="15" t="s">
        <v>125</v>
      </c>
      <c r="K285" s="20">
        <v>0.49</v>
      </c>
      <c r="L285" s="16" t="s">
        <v>319</v>
      </c>
    </row>
    <row r="286" spans="1:12" x14ac:dyDescent="0.25">
      <c r="A286" s="1"/>
      <c r="B286" s="1"/>
      <c r="C286" s="1"/>
      <c r="H286" t="str">
        <f t="shared" si="7"/>
        <v>School Library - AV</v>
      </c>
      <c r="I286" t="str">
        <f t="shared" si="6"/>
        <v>A2610.49</v>
      </c>
      <c r="J286" s="13"/>
      <c r="K286" s="13"/>
      <c r="L286" s="13"/>
    </row>
    <row r="287" spans="1:12" x14ac:dyDescent="0.25">
      <c r="A287" s="1"/>
      <c r="B287" s="1"/>
      <c r="C287" s="1"/>
      <c r="H287" t="str">
        <f t="shared" si="7"/>
        <v>School Library - AV</v>
      </c>
      <c r="I287">
        <f t="shared" si="6"/>
        <v>0</v>
      </c>
      <c r="J287" s="13"/>
      <c r="K287" s="13"/>
      <c r="L287" s="13"/>
    </row>
    <row r="288" spans="1:12" ht="15.75" x14ac:dyDescent="0.25">
      <c r="A288" s="3"/>
      <c r="B288" s="8"/>
      <c r="C288" s="4"/>
      <c r="H288" t="str">
        <f t="shared" si="7"/>
        <v>School Library - AV</v>
      </c>
      <c r="I288" t="str">
        <f t="shared" si="6"/>
        <v>Comp Assisted Instruction</v>
      </c>
      <c r="J288" s="17" t="s">
        <v>279</v>
      </c>
      <c r="K288" s="19"/>
      <c r="L288" s="13"/>
    </row>
    <row r="289" spans="1:12" ht="15.75" x14ac:dyDescent="0.25">
      <c r="A289" s="1"/>
      <c r="B289" s="1"/>
      <c r="C289" s="1"/>
      <c r="H289" t="str">
        <f t="shared" si="7"/>
        <v>Comp Assisted Instruction</v>
      </c>
      <c r="I289" t="str">
        <f t="shared" si="6"/>
        <v>Comp Assisted Instruction</v>
      </c>
      <c r="J289" s="15" t="s">
        <v>126</v>
      </c>
      <c r="K289" s="20">
        <v>0.15</v>
      </c>
      <c r="L289" s="16" t="s">
        <v>321</v>
      </c>
    </row>
    <row r="290" spans="1:12" ht="15.75" x14ac:dyDescent="0.25">
      <c r="A290" s="1"/>
      <c r="B290" s="1"/>
      <c r="C290" s="1"/>
      <c r="H290" t="str">
        <f t="shared" si="7"/>
        <v>Comp Assisted Instruction</v>
      </c>
      <c r="I290" t="str">
        <f t="shared" si="6"/>
        <v>A2630.15</v>
      </c>
      <c r="J290" s="15" t="s">
        <v>127</v>
      </c>
      <c r="K290" s="20">
        <v>0.16</v>
      </c>
      <c r="L290" s="16" t="s">
        <v>320</v>
      </c>
    </row>
    <row r="291" spans="1:12" ht="15.75" x14ac:dyDescent="0.25">
      <c r="A291" s="1"/>
      <c r="B291" s="1"/>
      <c r="C291" s="1"/>
      <c r="H291" t="str">
        <f t="shared" si="7"/>
        <v>Comp Assisted Instruction</v>
      </c>
      <c r="I291" t="str">
        <f t="shared" si="6"/>
        <v>A2630.16</v>
      </c>
      <c r="J291" s="15" t="s">
        <v>128</v>
      </c>
      <c r="K291" s="20">
        <v>0.2</v>
      </c>
      <c r="L291" s="16" t="s">
        <v>316</v>
      </c>
    </row>
    <row r="292" spans="1:12" ht="15.75" x14ac:dyDescent="0.25">
      <c r="A292" s="1"/>
      <c r="B292" s="1"/>
      <c r="C292" s="1"/>
      <c r="H292" t="str">
        <f t="shared" si="7"/>
        <v>Comp Assisted Instruction</v>
      </c>
      <c r="I292" t="str">
        <f t="shared" si="6"/>
        <v>A2630.2</v>
      </c>
      <c r="J292" s="15" t="s">
        <v>129</v>
      </c>
      <c r="K292" s="20">
        <v>0.4</v>
      </c>
      <c r="L292" s="16" t="s">
        <v>348</v>
      </c>
    </row>
    <row r="293" spans="1:12" ht="15.75" x14ac:dyDescent="0.25">
      <c r="A293" s="1"/>
      <c r="B293" s="1"/>
      <c r="C293" s="1"/>
      <c r="H293" t="str">
        <f t="shared" si="7"/>
        <v>Comp Assisted Instruction</v>
      </c>
      <c r="I293" t="str">
        <f t="shared" si="6"/>
        <v>A2630.4</v>
      </c>
      <c r="J293" s="15" t="s">
        <v>130</v>
      </c>
      <c r="K293" s="20"/>
      <c r="L293" s="16" t="s">
        <v>349</v>
      </c>
    </row>
    <row r="294" spans="1:12" ht="15.75" x14ac:dyDescent="0.25">
      <c r="A294" s="1"/>
      <c r="B294" s="1"/>
      <c r="C294" s="1"/>
      <c r="H294" t="str">
        <f t="shared" si="7"/>
        <v>Comp Assisted Instruction</v>
      </c>
      <c r="I294" t="str">
        <f t="shared" si="6"/>
        <v>A2630.4 - TECH</v>
      </c>
      <c r="J294" s="15" t="s">
        <v>131</v>
      </c>
      <c r="K294" s="20">
        <v>0.45</v>
      </c>
      <c r="L294" s="16" t="s">
        <v>318</v>
      </c>
    </row>
    <row r="295" spans="1:12" ht="15.75" x14ac:dyDescent="0.25">
      <c r="A295" s="1"/>
      <c r="B295" s="1"/>
      <c r="C295" s="1"/>
      <c r="H295" t="str">
        <f t="shared" si="7"/>
        <v>Comp Assisted Instruction</v>
      </c>
      <c r="I295" t="str">
        <f t="shared" si="6"/>
        <v>A2630.45</v>
      </c>
      <c r="J295" s="15" t="s">
        <v>132</v>
      </c>
      <c r="K295" s="20">
        <v>0.46</v>
      </c>
      <c r="L295" s="16" t="s">
        <v>350</v>
      </c>
    </row>
    <row r="296" spans="1:12" ht="15.75" x14ac:dyDescent="0.25">
      <c r="A296" s="11"/>
      <c r="B296" s="12"/>
      <c r="C296" s="11"/>
      <c r="H296" t="str">
        <f t="shared" si="7"/>
        <v>Comp Assisted Instruction</v>
      </c>
      <c r="I296" t="str">
        <f t="shared" si="6"/>
        <v>A2630.46</v>
      </c>
      <c r="J296" s="15" t="s">
        <v>133</v>
      </c>
      <c r="K296" s="20">
        <v>0.49</v>
      </c>
      <c r="L296" s="16" t="s">
        <v>319</v>
      </c>
    </row>
    <row r="297" spans="1:12" ht="15.75" x14ac:dyDescent="0.25">
      <c r="A297" s="3"/>
      <c r="B297" s="8"/>
      <c r="C297" s="4"/>
      <c r="H297" t="str">
        <f t="shared" si="7"/>
        <v>Comp Assisted Instruction</v>
      </c>
      <c r="I297" t="str">
        <f t="shared" si="6"/>
        <v>A2630.49</v>
      </c>
      <c r="J297" s="15" t="s">
        <v>134</v>
      </c>
      <c r="K297" s="20" t="s">
        <v>351</v>
      </c>
      <c r="L297" s="16" t="s">
        <v>352</v>
      </c>
    </row>
    <row r="298" spans="1:12" ht="15.75" x14ac:dyDescent="0.25">
      <c r="A298" s="1"/>
      <c r="B298" s="1"/>
      <c r="C298" s="1"/>
      <c r="H298" t="str">
        <f t="shared" si="7"/>
        <v>Comp Assisted Instruction</v>
      </c>
      <c r="I298" t="str">
        <f t="shared" si="6"/>
        <v>A2630.4a</v>
      </c>
      <c r="J298" s="15" t="s">
        <v>135</v>
      </c>
      <c r="K298" s="20" t="s">
        <v>353</v>
      </c>
      <c r="L298" s="16" t="s">
        <v>354</v>
      </c>
    </row>
    <row r="299" spans="1:12" ht="15.75" x14ac:dyDescent="0.25">
      <c r="A299" s="1"/>
      <c r="B299" s="1"/>
      <c r="C299" s="1"/>
      <c r="H299" t="str">
        <f t="shared" si="7"/>
        <v>Comp Assisted Instruction</v>
      </c>
      <c r="I299" t="str">
        <f t="shared" si="6"/>
        <v>A2630.4b</v>
      </c>
      <c r="J299" s="15" t="s">
        <v>136</v>
      </c>
      <c r="K299" s="20" t="s">
        <v>355</v>
      </c>
      <c r="L299" s="16" t="s">
        <v>356</v>
      </c>
    </row>
    <row r="300" spans="1:12" x14ac:dyDescent="0.25">
      <c r="A300" s="1"/>
      <c r="B300" s="1"/>
      <c r="C300" s="1"/>
      <c r="H300" t="str">
        <f t="shared" si="7"/>
        <v>Comp Assisted Instruction</v>
      </c>
      <c r="I300" t="str">
        <f t="shared" si="6"/>
        <v>A2630.4c</v>
      </c>
      <c r="J300" s="13"/>
      <c r="K300" s="13"/>
      <c r="L300" s="13"/>
    </row>
    <row r="301" spans="1:12" x14ac:dyDescent="0.25">
      <c r="A301" s="1"/>
      <c r="B301" s="1"/>
      <c r="C301" s="1"/>
      <c r="H301" t="str">
        <f t="shared" si="7"/>
        <v>Comp Assisted Instruction</v>
      </c>
      <c r="I301">
        <f t="shared" si="6"/>
        <v>0</v>
      </c>
      <c r="J301" s="13"/>
      <c r="K301" s="13"/>
      <c r="L301" s="13"/>
    </row>
    <row r="302" spans="1:12" ht="15.75" x14ac:dyDescent="0.25">
      <c r="A302" s="1"/>
      <c r="B302" s="1"/>
      <c r="C302" s="1"/>
      <c r="H302" t="str">
        <f t="shared" si="7"/>
        <v>Comp Assisted Instruction</v>
      </c>
      <c r="I302" t="str">
        <f t="shared" si="6"/>
        <v>Attendance - Reg School</v>
      </c>
      <c r="J302" s="17" t="s">
        <v>270</v>
      </c>
      <c r="K302" s="19"/>
      <c r="L302" s="13"/>
    </row>
    <row r="303" spans="1:12" ht="15.75" x14ac:dyDescent="0.25">
      <c r="A303" s="1"/>
      <c r="B303" s="1"/>
      <c r="C303" s="1"/>
      <c r="H303" t="str">
        <f t="shared" si="7"/>
        <v>Attendance - Reg School</v>
      </c>
      <c r="I303" t="str">
        <f t="shared" si="6"/>
        <v>Attendance - Reg School</v>
      </c>
      <c r="J303" s="15" t="s">
        <v>137</v>
      </c>
      <c r="K303" s="20">
        <v>0.16</v>
      </c>
      <c r="L303" s="16" t="s">
        <v>320</v>
      </c>
    </row>
    <row r="304" spans="1:12" x14ac:dyDescent="0.25">
      <c r="A304" s="1"/>
      <c r="B304" s="1"/>
      <c r="C304" s="1"/>
      <c r="H304" t="str">
        <f t="shared" si="7"/>
        <v>Attendance - Reg School</v>
      </c>
      <c r="I304" t="str">
        <f t="shared" si="6"/>
        <v>A2805.16</v>
      </c>
      <c r="J304" s="13"/>
      <c r="K304" s="13"/>
      <c r="L304" s="13"/>
    </row>
    <row r="305" spans="1:12" x14ac:dyDescent="0.25">
      <c r="A305" s="1"/>
      <c r="B305" s="1"/>
      <c r="C305" s="1"/>
      <c r="H305" t="str">
        <f t="shared" si="7"/>
        <v>Attendance - Reg School</v>
      </c>
      <c r="I305">
        <f t="shared" si="6"/>
        <v>0</v>
      </c>
      <c r="J305" s="13"/>
      <c r="K305" s="13"/>
      <c r="L305" s="13"/>
    </row>
    <row r="306" spans="1:12" ht="15.75" x14ac:dyDescent="0.25">
      <c r="A306" s="1"/>
      <c r="B306" s="1"/>
      <c r="C306" s="1"/>
      <c r="H306" t="str">
        <f t="shared" si="7"/>
        <v>Attendance - Reg School</v>
      </c>
      <c r="I306" t="str">
        <f t="shared" si="6"/>
        <v>Guidance - Reg School</v>
      </c>
      <c r="J306" s="17" t="s">
        <v>287</v>
      </c>
      <c r="K306" s="19"/>
      <c r="L306" s="13"/>
    </row>
    <row r="307" spans="1:12" ht="15.75" x14ac:dyDescent="0.25">
      <c r="A307" s="1"/>
      <c r="B307" s="1"/>
      <c r="C307" s="1"/>
      <c r="H307" t="str">
        <f t="shared" si="7"/>
        <v>Guidance - Reg School</v>
      </c>
      <c r="I307" t="str">
        <f t="shared" si="6"/>
        <v>Guidance - Reg School</v>
      </c>
      <c r="J307" s="15" t="s">
        <v>138</v>
      </c>
      <c r="K307" s="20">
        <v>0.15</v>
      </c>
      <c r="L307" s="16" t="s">
        <v>321</v>
      </c>
    </row>
    <row r="308" spans="1:12" ht="15.75" x14ac:dyDescent="0.25">
      <c r="A308" s="1"/>
      <c r="B308" s="1"/>
      <c r="C308" s="1"/>
      <c r="H308" t="str">
        <f t="shared" si="7"/>
        <v>Guidance - Reg School</v>
      </c>
      <c r="I308" t="str">
        <f t="shared" si="6"/>
        <v>A2810.15</v>
      </c>
      <c r="J308" s="15" t="s">
        <v>139</v>
      </c>
      <c r="K308" s="20">
        <v>0.16</v>
      </c>
      <c r="L308" s="16" t="s">
        <v>320</v>
      </c>
    </row>
    <row r="309" spans="1:12" ht="15.75" x14ac:dyDescent="0.25">
      <c r="A309" s="1"/>
      <c r="B309" s="1"/>
      <c r="C309" s="1"/>
      <c r="H309" t="str">
        <f t="shared" si="7"/>
        <v>Guidance - Reg School</v>
      </c>
      <c r="I309" t="str">
        <f t="shared" si="6"/>
        <v>A2810.16</v>
      </c>
      <c r="J309" s="15" t="s">
        <v>140</v>
      </c>
      <c r="K309" s="20">
        <v>0.2</v>
      </c>
      <c r="L309" s="16" t="s">
        <v>316</v>
      </c>
    </row>
    <row r="310" spans="1:12" ht="15.75" x14ac:dyDescent="0.25">
      <c r="A310" s="1"/>
      <c r="B310" s="1"/>
      <c r="C310" s="1"/>
      <c r="H310" t="str">
        <f t="shared" si="7"/>
        <v>Guidance - Reg School</v>
      </c>
      <c r="I310" t="str">
        <f t="shared" si="6"/>
        <v>A2810.2</v>
      </c>
      <c r="J310" s="15" t="s">
        <v>141</v>
      </c>
      <c r="K310" s="20">
        <v>0.4</v>
      </c>
      <c r="L310" s="16" t="s">
        <v>317</v>
      </c>
    </row>
    <row r="311" spans="1:12" ht="15.75" x14ac:dyDescent="0.25">
      <c r="A311" s="1"/>
      <c r="B311" s="1"/>
      <c r="C311" s="1"/>
      <c r="H311" t="str">
        <f t="shared" si="7"/>
        <v>Guidance - Reg School</v>
      </c>
      <c r="I311" t="str">
        <f t="shared" si="6"/>
        <v>A2810.4</v>
      </c>
      <c r="J311" s="15" t="s">
        <v>142</v>
      </c>
      <c r="K311" s="20">
        <v>0.45</v>
      </c>
      <c r="L311" s="16" t="s">
        <v>318</v>
      </c>
    </row>
    <row r="312" spans="1:12" ht="15.75" x14ac:dyDescent="0.25">
      <c r="A312" s="1"/>
      <c r="B312" s="1"/>
      <c r="C312" s="1"/>
      <c r="H312" t="str">
        <f t="shared" si="7"/>
        <v>Guidance - Reg School</v>
      </c>
      <c r="I312" t="str">
        <f t="shared" si="6"/>
        <v>A2810.45</v>
      </c>
      <c r="J312" s="15" t="s">
        <v>143</v>
      </c>
      <c r="K312" s="20">
        <v>0.49</v>
      </c>
      <c r="L312" s="16" t="s">
        <v>319</v>
      </c>
    </row>
    <row r="313" spans="1:12" x14ac:dyDescent="0.25">
      <c r="A313" s="1"/>
      <c r="B313" s="1"/>
      <c r="C313" s="1"/>
      <c r="H313" t="str">
        <f t="shared" si="7"/>
        <v>Guidance - Reg School</v>
      </c>
      <c r="I313" t="str">
        <f t="shared" si="6"/>
        <v>A2810.49</v>
      </c>
      <c r="J313" s="13"/>
      <c r="K313" s="13"/>
      <c r="L313" s="13"/>
    </row>
    <row r="314" spans="1:12" x14ac:dyDescent="0.25">
      <c r="A314" s="1"/>
      <c r="B314" s="1"/>
      <c r="C314" s="1"/>
      <c r="H314" t="str">
        <f t="shared" si="7"/>
        <v>Guidance - Reg School</v>
      </c>
      <c r="I314">
        <f t="shared" si="6"/>
        <v>0</v>
      </c>
      <c r="J314" s="13"/>
      <c r="K314" s="13"/>
      <c r="L314" s="13"/>
    </row>
    <row r="315" spans="1:12" ht="15.75" x14ac:dyDescent="0.25">
      <c r="A315" s="1"/>
      <c r="B315" s="1"/>
      <c r="C315" s="1"/>
      <c r="H315" t="str">
        <f t="shared" si="7"/>
        <v>Guidance - Reg School</v>
      </c>
      <c r="I315" t="str">
        <f t="shared" si="6"/>
        <v>Health Services - Reg School</v>
      </c>
      <c r="J315" s="17" t="s">
        <v>288</v>
      </c>
      <c r="K315" s="19"/>
      <c r="L315" s="13"/>
    </row>
    <row r="316" spans="1:12" ht="15.75" x14ac:dyDescent="0.25">
      <c r="A316" s="1"/>
      <c r="B316" s="1"/>
      <c r="C316" s="1"/>
      <c r="H316" t="str">
        <f t="shared" si="7"/>
        <v>Health Services - Reg School</v>
      </c>
      <c r="I316" t="str">
        <f t="shared" si="6"/>
        <v>Health Services - Reg School</v>
      </c>
      <c r="J316" s="15" t="s">
        <v>144</v>
      </c>
      <c r="K316" s="20">
        <v>0.16</v>
      </c>
      <c r="L316" s="16" t="s">
        <v>320</v>
      </c>
    </row>
    <row r="317" spans="1:12" ht="15.75" x14ac:dyDescent="0.25">
      <c r="A317" s="1"/>
      <c r="B317" s="1"/>
      <c r="C317" s="1"/>
      <c r="H317" t="str">
        <f t="shared" si="7"/>
        <v>Health Services - Reg School</v>
      </c>
      <c r="I317" t="str">
        <f t="shared" si="6"/>
        <v>A2815.16</v>
      </c>
      <c r="J317" s="15" t="s">
        <v>145</v>
      </c>
      <c r="K317" s="20">
        <v>0.2</v>
      </c>
      <c r="L317" s="16" t="s">
        <v>316</v>
      </c>
    </row>
    <row r="318" spans="1:12" ht="15.75" x14ac:dyDescent="0.25">
      <c r="A318" s="1"/>
      <c r="B318" s="1"/>
      <c r="C318" s="1"/>
      <c r="H318" t="str">
        <f t="shared" si="7"/>
        <v>Health Services - Reg School</v>
      </c>
      <c r="I318" t="str">
        <f t="shared" si="6"/>
        <v>A2815.2</v>
      </c>
      <c r="J318" s="15" t="s">
        <v>146</v>
      </c>
      <c r="K318" s="20">
        <v>0.4</v>
      </c>
      <c r="L318" s="16" t="s">
        <v>317</v>
      </c>
    </row>
    <row r="319" spans="1:12" ht="15.75" x14ac:dyDescent="0.25">
      <c r="A319" s="1"/>
      <c r="B319" s="1"/>
      <c r="C319" s="1"/>
      <c r="H319" t="str">
        <f t="shared" si="7"/>
        <v>Health Services - Reg School</v>
      </c>
      <c r="I319" t="str">
        <f t="shared" si="6"/>
        <v>A2815.4</v>
      </c>
      <c r="J319" s="15" t="s">
        <v>147</v>
      </c>
      <c r="K319" s="20">
        <v>0.45</v>
      </c>
      <c r="L319" s="16" t="s">
        <v>318</v>
      </c>
    </row>
    <row r="320" spans="1:12" x14ac:dyDescent="0.25">
      <c r="A320" s="1"/>
      <c r="B320" s="1"/>
      <c r="C320" s="1"/>
      <c r="H320" t="str">
        <f t="shared" si="7"/>
        <v>Health Services - Reg School</v>
      </c>
      <c r="I320" t="str">
        <f t="shared" si="6"/>
        <v>A2815.45</v>
      </c>
      <c r="J320" s="13"/>
      <c r="K320" s="13"/>
      <c r="L320" s="13"/>
    </row>
    <row r="321" spans="1:12" x14ac:dyDescent="0.25">
      <c r="A321" s="1"/>
      <c r="B321" s="1"/>
      <c r="C321" s="1"/>
      <c r="H321" t="str">
        <f t="shared" si="7"/>
        <v>Health Services - Reg School</v>
      </c>
      <c r="I321">
        <f t="shared" si="6"/>
        <v>0</v>
      </c>
      <c r="J321" s="13"/>
      <c r="K321" s="13"/>
      <c r="L321" s="13"/>
    </row>
    <row r="322" spans="1:12" ht="15.75" x14ac:dyDescent="0.25">
      <c r="A322" s="1"/>
      <c r="B322" s="1"/>
      <c r="C322" s="1"/>
      <c r="H322" t="str">
        <f t="shared" si="7"/>
        <v>Health Services - Reg School</v>
      </c>
      <c r="I322" t="str">
        <f t="shared" si="6"/>
        <v>Psych Services - Reg School</v>
      </c>
      <c r="J322" s="17" t="s">
        <v>298</v>
      </c>
      <c r="K322" s="19"/>
      <c r="L322" s="13"/>
    </row>
    <row r="323" spans="1:12" ht="15.75" x14ac:dyDescent="0.25">
      <c r="A323" s="1"/>
      <c r="B323" s="1"/>
      <c r="C323" s="1"/>
      <c r="H323" t="str">
        <f t="shared" si="7"/>
        <v>Psych Services - Reg School</v>
      </c>
      <c r="I323" t="str">
        <f t="shared" si="6"/>
        <v>Psych Services - Reg School</v>
      </c>
      <c r="J323" s="15" t="s">
        <v>148</v>
      </c>
      <c r="K323" s="20">
        <v>0.15</v>
      </c>
      <c r="L323" s="16" t="s">
        <v>321</v>
      </c>
    </row>
    <row r="324" spans="1:12" ht="15.75" x14ac:dyDescent="0.25">
      <c r="A324" s="1"/>
      <c r="B324" s="1"/>
      <c r="C324" s="1"/>
      <c r="H324" t="str">
        <f t="shared" si="7"/>
        <v>Psych Services - Reg School</v>
      </c>
      <c r="I324" t="str">
        <f t="shared" si="6"/>
        <v>A2820.15</v>
      </c>
      <c r="J324" s="15" t="s">
        <v>149</v>
      </c>
      <c r="K324" s="20">
        <v>0.4</v>
      </c>
      <c r="L324" s="16" t="s">
        <v>317</v>
      </c>
    </row>
    <row r="325" spans="1:12" ht="15.75" x14ac:dyDescent="0.25">
      <c r="A325" s="1"/>
      <c r="B325" s="1"/>
      <c r="C325" s="1"/>
      <c r="H325" t="str">
        <f t="shared" si="7"/>
        <v>Psych Services - Reg School</v>
      </c>
      <c r="I325" t="str">
        <f t="shared" si="6"/>
        <v>A2820.4</v>
      </c>
      <c r="J325" s="15" t="s">
        <v>150</v>
      </c>
      <c r="K325" s="20">
        <v>0.45</v>
      </c>
      <c r="L325" s="16" t="s">
        <v>318</v>
      </c>
    </row>
    <row r="326" spans="1:12" ht="15.75" x14ac:dyDescent="0.25">
      <c r="A326" s="1"/>
      <c r="B326" s="1"/>
      <c r="C326" s="1"/>
      <c r="H326" t="str">
        <f t="shared" si="7"/>
        <v>Psych Services - Reg School</v>
      </c>
      <c r="I326" t="str">
        <f t="shared" si="6"/>
        <v>A2820.45</v>
      </c>
      <c r="J326" s="15" t="s">
        <v>151</v>
      </c>
      <c r="K326" s="20">
        <v>0.49</v>
      </c>
      <c r="L326" s="16" t="s">
        <v>319</v>
      </c>
    </row>
    <row r="327" spans="1:12" x14ac:dyDescent="0.25">
      <c r="A327" s="1"/>
      <c r="B327" s="1"/>
      <c r="C327" s="1"/>
      <c r="H327" t="str">
        <f t="shared" si="7"/>
        <v>Psych Services - Reg School</v>
      </c>
      <c r="I327" t="str">
        <f t="shared" si="6"/>
        <v>A2820.49</v>
      </c>
      <c r="J327" s="13"/>
      <c r="K327" s="13"/>
      <c r="L327" s="13"/>
    </row>
    <row r="328" spans="1:12" x14ac:dyDescent="0.25">
      <c r="A328" s="1"/>
      <c r="B328" s="1"/>
      <c r="C328" s="1"/>
      <c r="H328" t="str">
        <f t="shared" si="7"/>
        <v>Psych Services - Reg School</v>
      </c>
      <c r="I328">
        <f t="shared" si="6"/>
        <v>0</v>
      </c>
      <c r="J328" s="13"/>
      <c r="K328" s="13"/>
      <c r="L328" s="13"/>
    </row>
    <row r="329" spans="1:12" ht="15.75" x14ac:dyDescent="0.25">
      <c r="A329" s="1"/>
      <c r="B329" s="1"/>
      <c r="C329" s="1"/>
      <c r="H329" t="str">
        <f t="shared" si="7"/>
        <v>Psych Services - Reg School</v>
      </c>
      <c r="I329" t="str">
        <f t="shared" si="6"/>
        <v>Social Work - Reg School</v>
      </c>
      <c r="J329" s="17" t="s">
        <v>305</v>
      </c>
      <c r="K329" s="19"/>
      <c r="L329" s="13"/>
    </row>
    <row r="330" spans="1:12" ht="15.75" x14ac:dyDescent="0.25">
      <c r="A330" s="1"/>
      <c r="B330" s="1"/>
      <c r="C330" s="1"/>
      <c r="H330" t="str">
        <f t="shared" si="7"/>
        <v>Social Work - Reg School</v>
      </c>
      <c r="I330" t="str">
        <f t="shared" si="6"/>
        <v>Social Work - Reg School</v>
      </c>
      <c r="J330" s="15" t="s">
        <v>152</v>
      </c>
      <c r="K330" s="20">
        <v>0.15</v>
      </c>
      <c r="L330" s="16" t="s">
        <v>321</v>
      </c>
    </row>
    <row r="331" spans="1:12" ht="15.75" x14ac:dyDescent="0.25">
      <c r="A331" s="1"/>
      <c r="B331" s="1"/>
      <c r="C331" s="1"/>
      <c r="H331" t="str">
        <f t="shared" si="7"/>
        <v>Social Work - Reg School</v>
      </c>
      <c r="I331" t="str">
        <f t="shared" si="6"/>
        <v>A2825.15</v>
      </c>
      <c r="J331" s="15" t="s">
        <v>153</v>
      </c>
      <c r="K331" s="20">
        <v>0.4</v>
      </c>
      <c r="L331" s="16" t="s">
        <v>317</v>
      </c>
    </row>
    <row r="332" spans="1:12" ht="15.75" x14ac:dyDescent="0.25">
      <c r="A332" s="1"/>
      <c r="B332" s="1"/>
      <c r="C332" s="1"/>
      <c r="H332" t="str">
        <f t="shared" si="7"/>
        <v>Social Work - Reg School</v>
      </c>
      <c r="I332" t="str">
        <f t="shared" ref="I332:I395" si="8">IF(J331="",J332,J331)</f>
        <v>A2825.4</v>
      </c>
      <c r="J332" s="15" t="s">
        <v>154</v>
      </c>
      <c r="K332" s="20">
        <v>0.45</v>
      </c>
      <c r="L332" s="16" t="s">
        <v>318</v>
      </c>
    </row>
    <row r="333" spans="1:12" x14ac:dyDescent="0.25">
      <c r="A333" s="1"/>
      <c r="B333" s="1"/>
      <c r="C333" s="1"/>
      <c r="H333" t="str">
        <f t="shared" ref="H333:H396" si="9">IF(I333&lt;&gt;I332,H332,I333)</f>
        <v>Social Work - Reg School</v>
      </c>
      <c r="I333" t="str">
        <f t="shared" si="8"/>
        <v>A2825.45</v>
      </c>
      <c r="J333" s="13"/>
      <c r="K333" s="13"/>
      <c r="L333" s="13"/>
    </row>
    <row r="334" spans="1:12" x14ac:dyDescent="0.25">
      <c r="A334" s="1"/>
      <c r="B334" s="1"/>
      <c r="C334" s="1"/>
      <c r="H334" t="str">
        <f t="shared" si="9"/>
        <v>Social Work - Reg School</v>
      </c>
      <c r="I334">
        <f t="shared" si="8"/>
        <v>0</v>
      </c>
      <c r="J334" s="13"/>
      <c r="K334" s="13"/>
      <c r="L334" s="13"/>
    </row>
    <row r="335" spans="1:12" x14ac:dyDescent="0.25">
      <c r="A335" s="1"/>
      <c r="B335" s="1"/>
      <c r="C335" s="1"/>
      <c r="H335">
        <f t="shared" si="9"/>
        <v>0</v>
      </c>
      <c r="I335">
        <f t="shared" si="8"/>
        <v>0</v>
      </c>
      <c r="J335" s="13"/>
      <c r="K335" s="13"/>
      <c r="L335" s="13"/>
    </row>
    <row r="336" spans="1:12" ht="18" x14ac:dyDescent="0.4">
      <c r="A336" s="1"/>
      <c r="B336" s="1"/>
      <c r="C336" s="1"/>
      <c r="H336">
        <f t="shared" si="9"/>
        <v>0</v>
      </c>
      <c r="I336" t="str">
        <f t="shared" si="8"/>
        <v>Pupil Personel Services</v>
      </c>
      <c r="J336" s="22" t="s">
        <v>300</v>
      </c>
      <c r="K336" s="13"/>
      <c r="L336" s="13"/>
    </row>
    <row r="337" spans="1:12" ht="15.75" x14ac:dyDescent="0.25">
      <c r="A337" s="1"/>
      <c r="B337" s="1"/>
      <c r="C337" s="1"/>
      <c r="H337" t="str">
        <f t="shared" si="9"/>
        <v>Pupil Personel Services</v>
      </c>
      <c r="I337" t="str">
        <f t="shared" si="8"/>
        <v>Pupil Personel Services</v>
      </c>
      <c r="J337" s="14" t="s">
        <v>155</v>
      </c>
      <c r="K337" s="18">
        <v>0.15</v>
      </c>
      <c r="L337" s="14" t="s">
        <v>321</v>
      </c>
    </row>
    <row r="338" spans="1:12" ht="15.75" x14ac:dyDescent="0.25">
      <c r="A338" s="1"/>
      <c r="B338" s="1"/>
      <c r="C338" s="1"/>
      <c r="H338" t="str">
        <f t="shared" si="9"/>
        <v>Pupil Personel Services</v>
      </c>
      <c r="I338" t="str">
        <f t="shared" si="8"/>
        <v>A2830.15</v>
      </c>
      <c r="J338" s="14" t="s">
        <v>156</v>
      </c>
      <c r="K338" s="18">
        <v>0.49</v>
      </c>
      <c r="L338" s="13"/>
    </row>
    <row r="339" spans="1:12" x14ac:dyDescent="0.25">
      <c r="H339" t="str">
        <f t="shared" si="9"/>
        <v>Pupil Personel Services</v>
      </c>
      <c r="I339" t="str">
        <f t="shared" si="8"/>
        <v>A2830.49</v>
      </c>
      <c r="J339" s="13"/>
      <c r="K339" s="13"/>
      <c r="L339" s="13"/>
    </row>
    <row r="340" spans="1:12" x14ac:dyDescent="0.25">
      <c r="H340" t="str">
        <f t="shared" si="9"/>
        <v>Pupil Personel Services</v>
      </c>
      <c r="I340">
        <f t="shared" si="8"/>
        <v>0</v>
      </c>
      <c r="J340" s="13"/>
      <c r="K340" s="13"/>
      <c r="L340" s="13"/>
    </row>
    <row r="341" spans="1:12" ht="15.75" x14ac:dyDescent="0.25">
      <c r="H341" t="str">
        <f t="shared" si="9"/>
        <v>Pupil Personel Services</v>
      </c>
      <c r="I341" t="str">
        <f t="shared" si="8"/>
        <v>Co-Curricular Act - Reg School</v>
      </c>
      <c r="J341" s="17" t="s">
        <v>278</v>
      </c>
      <c r="K341" s="19"/>
      <c r="L341" s="13"/>
    </row>
    <row r="342" spans="1:12" ht="15.75" x14ac:dyDescent="0.25">
      <c r="H342" t="str">
        <f t="shared" si="9"/>
        <v>Co-Curricular Act - Reg School</v>
      </c>
      <c r="I342" t="str">
        <f t="shared" si="8"/>
        <v>Co-Curricular Act - Reg School</v>
      </c>
      <c r="J342" s="15" t="s">
        <v>157</v>
      </c>
      <c r="K342" s="20">
        <v>0.15</v>
      </c>
      <c r="L342" s="16" t="s">
        <v>321</v>
      </c>
    </row>
    <row r="343" spans="1:12" ht="15.75" x14ac:dyDescent="0.25">
      <c r="H343" t="str">
        <f t="shared" si="9"/>
        <v>Co-Curricular Act - Reg School</v>
      </c>
      <c r="I343" t="str">
        <f t="shared" si="8"/>
        <v>A2850.15</v>
      </c>
      <c r="J343" s="15" t="s">
        <v>158</v>
      </c>
      <c r="K343" s="20">
        <v>0.4</v>
      </c>
      <c r="L343" s="16" t="s">
        <v>317</v>
      </c>
    </row>
    <row r="344" spans="1:12" ht="15.75" x14ac:dyDescent="0.25">
      <c r="H344" t="str">
        <f t="shared" si="9"/>
        <v>Co-Curricular Act - Reg School</v>
      </c>
      <c r="I344" t="str">
        <f t="shared" si="8"/>
        <v>A2850.4</v>
      </c>
      <c r="J344" s="15" t="s">
        <v>159</v>
      </c>
      <c r="K344" s="20">
        <v>0.45</v>
      </c>
      <c r="L344" s="16" t="s">
        <v>318</v>
      </c>
    </row>
    <row r="345" spans="1:12" x14ac:dyDescent="0.25">
      <c r="H345" t="str">
        <f t="shared" si="9"/>
        <v>Co-Curricular Act - Reg School</v>
      </c>
      <c r="I345" t="str">
        <f t="shared" si="8"/>
        <v>A2850.45</v>
      </c>
      <c r="J345" s="13"/>
      <c r="K345" s="13"/>
      <c r="L345" s="13"/>
    </row>
    <row r="346" spans="1:12" x14ac:dyDescent="0.25">
      <c r="H346" t="str">
        <f t="shared" si="9"/>
        <v>Co-Curricular Act - Reg School</v>
      </c>
      <c r="I346">
        <f t="shared" si="8"/>
        <v>0</v>
      </c>
      <c r="J346" s="13"/>
      <c r="K346" s="13"/>
      <c r="L346" s="13"/>
    </row>
    <row r="347" spans="1:12" ht="15.75" x14ac:dyDescent="0.25">
      <c r="H347" t="str">
        <f t="shared" si="9"/>
        <v>Co-Curricular Act - Reg School</v>
      </c>
      <c r="I347" t="str">
        <f t="shared" si="8"/>
        <v>Interschool Athletics - Reg School</v>
      </c>
      <c r="J347" s="17" t="s">
        <v>291</v>
      </c>
      <c r="K347" s="19"/>
      <c r="L347" s="13"/>
    </row>
    <row r="348" spans="1:12" ht="15.75" x14ac:dyDescent="0.25">
      <c r="H348" t="str">
        <f t="shared" si="9"/>
        <v>Interschool Athletics - Reg School</v>
      </c>
      <c r="I348" t="str">
        <f t="shared" si="8"/>
        <v>Interschool Athletics - Reg School</v>
      </c>
      <c r="J348" s="15" t="s">
        <v>160</v>
      </c>
      <c r="K348" s="20">
        <v>0.15</v>
      </c>
      <c r="L348" s="16" t="s">
        <v>321</v>
      </c>
    </row>
    <row r="349" spans="1:12" ht="15.75" x14ac:dyDescent="0.25">
      <c r="H349" t="str">
        <f t="shared" si="9"/>
        <v>Interschool Athletics - Reg School</v>
      </c>
      <c r="I349" t="str">
        <f t="shared" si="8"/>
        <v>A2855.15</v>
      </c>
      <c r="J349" s="15" t="s">
        <v>161</v>
      </c>
      <c r="K349" s="20">
        <v>0.16</v>
      </c>
      <c r="L349" s="16" t="s">
        <v>320</v>
      </c>
    </row>
    <row r="350" spans="1:12" ht="15.75" x14ac:dyDescent="0.25">
      <c r="H350" t="str">
        <f t="shared" si="9"/>
        <v>Interschool Athletics - Reg School</v>
      </c>
      <c r="I350" t="str">
        <f t="shared" si="8"/>
        <v>A2855.16</v>
      </c>
      <c r="J350" s="15" t="s">
        <v>162</v>
      </c>
      <c r="K350" s="20">
        <v>0.2</v>
      </c>
      <c r="L350" s="16" t="s">
        <v>316</v>
      </c>
    </row>
    <row r="351" spans="1:12" ht="15.75" x14ac:dyDescent="0.25">
      <c r="H351" t="str">
        <f t="shared" si="9"/>
        <v>Interschool Athletics - Reg School</v>
      </c>
      <c r="I351" t="str">
        <f t="shared" si="8"/>
        <v>A2855.2</v>
      </c>
      <c r="J351" s="15" t="s">
        <v>163</v>
      </c>
      <c r="K351" s="20">
        <v>0.4</v>
      </c>
      <c r="L351" s="16" t="s">
        <v>317</v>
      </c>
    </row>
    <row r="352" spans="1:12" ht="15.75" x14ac:dyDescent="0.25">
      <c r="H352" t="str">
        <f t="shared" si="9"/>
        <v>Interschool Athletics - Reg School</v>
      </c>
      <c r="I352" t="str">
        <f t="shared" si="8"/>
        <v>A2855.4</v>
      </c>
      <c r="J352" s="15" t="s">
        <v>165</v>
      </c>
      <c r="K352" s="20">
        <v>0.4</v>
      </c>
      <c r="L352" s="16" t="s">
        <v>357</v>
      </c>
    </row>
    <row r="353" spans="8:12" ht="15.75" x14ac:dyDescent="0.25">
      <c r="H353" t="str">
        <f t="shared" si="9"/>
        <v>Interschool Athletics - Reg School</v>
      </c>
      <c r="I353" t="str">
        <f t="shared" si="8"/>
        <v>A2855.401</v>
      </c>
      <c r="J353" s="15" t="s">
        <v>164</v>
      </c>
      <c r="K353" s="20">
        <v>0.4</v>
      </c>
      <c r="L353" s="16" t="s">
        <v>358</v>
      </c>
    </row>
    <row r="354" spans="8:12" ht="15.75" x14ac:dyDescent="0.25">
      <c r="H354" t="str">
        <f t="shared" si="9"/>
        <v>Interschool Athletics - Reg School</v>
      </c>
      <c r="I354" t="str">
        <f t="shared" si="8"/>
        <v>A2855.4 - TECH</v>
      </c>
      <c r="J354" s="15" t="s">
        <v>166</v>
      </c>
      <c r="K354" s="20">
        <v>0.45</v>
      </c>
      <c r="L354" s="16" t="s">
        <v>318</v>
      </c>
    </row>
    <row r="355" spans="8:12" ht="15.75" x14ac:dyDescent="0.25">
      <c r="H355" t="str">
        <f t="shared" si="9"/>
        <v>Interschool Athletics - Reg School</v>
      </c>
      <c r="I355" t="str">
        <f t="shared" si="8"/>
        <v>A2855.45</v>
      </c>
      <c r="J355" s="15" t="s">
        <v>167</v>
      </c>
      <c r="K355" s="20">
        <v>0.49</v>
      </c>
      <c r="L355" s="16" t="s">
        <v>359</v>
      </c>
    </row>
    <row r="356" spans="8:12" x14ac:dyDescent="0.25">
      <c r="H356" t="str">
        <f t="shared" si="9"/>
        <v>Interschool Athletics - Reg School</v>
      </c>
      <c r="I356" t="str">
        <f t="shared" si="8"/>
        <v>A2855.49</v>
      </c>
      <c r="J356" s="13"/>
      <c r="K356" s="13"/>
      <c r="L356" s="13"/>
    </row>
    <row r="357" spans="8:12" x14ac:dyDescent="0.25">
      <c r="H357" t="str">
        <f t="shared" si="9"/>
        <v>Interschool Athletics - Reg School</v>
      </c>
      <c r="I357">
        <f t="shared" si="8"/>
        <v>0</v>
      </c>
      <c r="J357" s="13"/>
      <c r="K357" s="13"/>
      <c r="L357" s="13"/>
    </row>
    <row r="358" spans="8:12" ht="15.75" x14ac:dyDescent="0.25">
      <c r="H358" t="str">
        <f t="shared" si="9"/>
        <v>Interschool Athletics - Reg School</v>
      </c>
      <c r="I358" t="str">
        <f t="shared" si="8"/>
        <v>District Transportation</v>
      </c>
      <c r="J358" s="17" t="s">
        <v>283</v>
      </c>
      <c r="K358" s="19"/>
      <c r="L358" s="13"/>
    </row>
    <row r="359" spans="8:12" ht="15.75" x14ac:dyDescent="0.25">
      <c r="H359" t="str">
        <f t="shared" si="9"/>
        <v>District Transportation</v>
      </c>
      <c r="I359" t="str">
        <f t="shared" si="8"/>
        <v>District Transportation</v>
      </c>
      <c r="J359" s="15" t="s">
        <v>168</v>
      </c>
      <c r="K359" s="20">
        <v>0.16</v>
      </c>
      <c r="L359" s="16" t="s">
        <v>360</v>
      </c>
    </row>
    <row r="360" spans="8:12" ht="15.75" x14ac:dyDescent="0.25">
      <c r="H360" t="str">
        <f t="shared" si="9"/>
        <v>District Transportation</v>
      </c>
      <c r="I360" t="str">
        <f t="shared" si="8"/>
        <v>A5510.16</v>
      </c>
      <c r="J360" s="15" t="s">
        <v>169</v>
      </c>
      <c r="K360" s="20">
        <v>0.2</v>
      </c>
      <c r="L360" s="16" t="s">
        <v>316</v>
      </c>
    </row>
    <row r="361" spans="8:12" ht="15.75" x14ac:dyDescent="0.25">
      <c r="H361" t="str">
        <f t="shared" si="9"/>
        <v>District Transportation</v>
      </c>
      <c r="I361" t="str">
        <f t="shared" si="8"/>
        <v>A5510.2</v>
      </c>
      <c r="J361" s="15" t="s">
        <v>170</v>
      </c>
      <c r="K361" s="20">
        <v>0.21</v>
      </c>
      <c r="L361" s="16" t="s">
        <v>361</v>
      </c>
    </row>
    <row r="362" spans="8:12" ht="15.75" x14ac:dyDescent="0.25">
      <c r="H362" t="str">
        <f t="shared" si="9"/>
        <v>District Transportation</v>
      </c>
      <c r="I362" t="str">
        <f t="shared" si="8"/>
        <v>A5510.21</v>
      </c>
      <c r="J362" s="15" t="s">
        <v>171</v>
      </c>
      <c r="K362" s="20">
        <v>0.4</v>
      </c>
      <c r="L362" s="16" t="s">
        <v>317</v>
      </c>
    </row>
    <row r="363" spans="8:12" ht="15.75" x14ac:dyDescent="0.25">
      <c r="H363" t="str">
        <f t="shared" si="9"/>
        <v>District Transportation</v>
      </c>
      <c r="I363" t="str">
        <f t="shared" si="8"/>
        <v>A5510.4</v>
      </c>
      <c r="J363" s="15" t="s">
        <v>171</v>
      </c>
      <c r="K363" s="20">
        <v>0.4</v>
      </c>
      <c r="L363" s="16" t="s">
        <v>362</v>
      </c>
    </row>
    <row r="364" spans="8:12" ht="15.75" x14ac:dyDescent="0.25">
      <c r="H364" t="str">
        <f t="shared" si="9"/>
        <v>A5510.4</v>
      </c>
      <c r="I364" t="str">
        <f t="shared" si="8"/>
        <v>A5510.4</v>
      </c>
      <c r="J364" s="15" t="s">
        <v>172</v>
      </c>
      <c r="K364" s="20">
        <v>0.45</v>
      </c>
      <c r="L364" s="16" t="s">
        <v>318</v>
      </c>
    </row>
    <row r="365" spans="8:12" ht="15.75" x14ac:dyDescent="0.25">
      <c r="H365" t="str">
        <f t="shared" si="9"/>
        <v>A5510.4</v>
      </c>
      <c r="I365" t="str">
        <f t="shared" si="8"/>
        <v>A5510.45</v>
      </c>
      <c r="J365" s="15" t="s">
        <v>176</v>
      </c>
      <c r="K365" s="20">
        <v>0.4</v>
      </c>
      <c r="L365" s="16" t="s">
        <v>363</v>
      </c>
    </row>
    <row r="366" spans="8:12" ht="15.75" x14ac:dyDescent="0.25">
      <c r="H366" t="str">
        <f t="shared" si="9"/>
        <v>A5510.4</v>
      </c>
      <c r="I366" t="str">
        <f t="shared" si="8"/>
        <v>A5540.4</v>
      </c>
      <c r="J366" s="15" t="s">
        <v>177</v>
      </c>
      <c r="K366" s="20">
        <v>0.4</v>
      </c>
      <c r="L366" s="16" t="s">
        <v>364</v>
      </c>
    </row>
    <row r="367" spans="8:12" ht="15.75" x14ac:dyDescent="0.25">
      <c r="H367" t="str">
        <f t="shared" si="9"/>
        <v>A5510.4</v>
      </c>
      <c r="I367" t="str">
        <f t="shared" si="8"/>
        <v>A5540.401</v>
      </c>
      <c r="J367" s="15" t="s">
        <v>178</v>
      </c>
      <c r="K367" s="20">
        <v>0.4</v>
      </c>
      <c r="L367" s="16" t="s">
        <v>365</v>
      </c>
    </row>
    <row r="368" spans="8:12" ht="15.75" x14ac:dyDescent="0.25">
      <c r="H368" t="str">
        <f t="shared" si="9"/>
        <v>A5510.4</v>
      </c>
      <c r="I368" t="str">
        <f t="shared" si="8"/>
        <v>A5540.402</v>
      </c>
      <c r="J368" s="15" t="s">
        <v>179</v>
      </c>
      <c r="K368" s="20">
        <v>0.49</v>
      </c>
      <c r="L368" s="16" t="s">
        <v>366</v>
      </c>
    </row>
    <row r="369" spans="8:12" x14ac:dyDescent="0.25">
      <c r="H369" t="str">
        <f t="shared" si="9"/>
        <v>A5510.4</v>
      </c>
      <c r="I369" t="str">
        <f t="shared" si="8"/>
        <v>A5581.49</v>
      </c>
      <c r="J369" s="13"/>
      <c r="K369" s="13"/>
      <c r="L369" s="13"/>
    </row>
    <row r="370" spans="8:12" x14ac:dyDescent="0.25">
      <c r="H370" t="str">
        <f t="shared" si="9"/>
        <v>A5510.4</v>
      </c>
      <c r="I370">
        <f t="shared" si="8"/>
        <v>0</v>
      </c>
      <c r="J370" s="13"/>
      <c r="K370" s="13"/>
      <c r="L370" s="13"/>
    </row>
    <row r="371" spans="8:12" ht="15.75" x14ac:dyDescent="0.25">
      <c r="H371" t="str">
        <f t="shared" si="9"/>
        <v>A5510.4</v>
      </c>
      <c r="I371" t="str">
        <f t="shared" si="8"/>
        <v>Garage Building</v>
      </c>
      <c r="J371" s="17" t="s">
        <v>286</v>
      </c>
      <c r="K371" s="19"/>
      <c r="L371" s="13"/>
    </row>
    <row r="372" spans="8:12" ht="15.75" x14ac:dyDescent="0.25">
      <c r="H372" t="str">
        <f t="shared" si="9"/>
        <v>Garage Building</v>
      </c>
      <c r="I372" t="str">
        <f t="shared" si="8"/>
        <v>Garage Building</v>
      </c>
      <c r="J372" s="15" t="s">
        <v>173</v>
      </c>
      <c r="K372" s="20">
        <v>0.2</v>
      </c>
      <c r="L372" s="16" t="s">
        <v>316</v>
      </c>
    </row>
    <row r="373" spans="8:12" ht="15.75" x14ac:dyDescent="0.25">
      <c r="H373" t="str">
        <f t="shared" si="9"/>
        <v>Garage Building</v>
      </c>
      <c r="I373" t="str">
        <f t="shared" si="8"/>
        <v>A5530.2</v>
      </c>
      <c r="J373" s="15" t="s">
        <v>174</v>
      </c>
      <c r="K373" s="20">
        <v>0.4</v>
      </c>
      <c r="L373" s="16" t="s">
        <v>317</v>
      </c>
    </row>
    <row r="374" spans="8:12" ht="15.75" x14ac:dyDescent="0.25">
      <c r="H374" t="str">
        <f t="shared" si="9"/>
        <v>Garage Building</v>
      </c>
      <c r="I374" t="str">
        <f t="shared" si="8"/>
        <v>A5530.4</v>
      </c>
      <c r="J374" s="15" t="s">
        <v>175</v>
      </c>
      <c r="K374" s="20">
        <v>0.45</v>
      </c>
      <c r="L374" s="16" t="s">
        <v>318</v>
      </c>
    </row>
    <row r="375" spans="8:12" x14ac:dyDescent="0.25">
      <c r="H375" t="str">
        <f t="shared" si="9"/>
        <v>Garage Building</v>
      </c>
      <c r="I375" t="str">
        <f t="shared" si="8"/>
        <v>A5530.45</v>
      </c>
      <c r="J375" s="13"/>
      <c r="K375" s="13"/>
      <c r="L375" s="13"/>
    </row>
    <row r="376" spans="8:12" x14ac:dyDescent="0.25">
      <c r="H376" t="str">
        <f t="shared" si="9"/>
        <v>Garage Building</v>
      </c>
      <c r="I376">
        <f t="shared" si="8"/>
        <v>0</v>
      </c>
      <c r="J376" s="13"/>
      <c r="K376" s="13"/>
      <c r="L376" s="13"/>
    </row>
    <row r="377" spans="8:12" ht="15.75" x14ac:dyDescent="0.25">
      <c r="H377" t="str">
        <f t="shared" si="9"/>
        <v>Garage Building</v>
      </c>
      <c r="I377" t="str">
        <f t="shared" si="8"/>
        <v>Census</v>
      </c>
      <c r="J377" s="17" t="s">
        <v>274</v>
      </c>
      <c r="K377" s="19"/>
      <c r="L377" s="13"/>
    </row>
    <row r="378" spans="8:12" ht="15.75" x14ac:dyDescent="0.25">
      <c r="H378" t="str">
        <f t="shared" si="9"/>
        <v>Census</v>
      </c>
      <c r="I378" t="str">
        <f t="shared" si="8"/>
        <v>Census</v>
      </c>
      <c r="J378" s="15" t="s">
        <v>180</v>
      </c>
      <c r="K378" s="20">
        <v>0.4</v>
      </c>
      <c r="L378" s="16" t="s">
        <v>317</v>
      </c>
    </row>
    <row r="379" spans="8:12" x14ac:dyDescent="0.25">
      <c r="H379" t="str">
        <f t="shared" si="9"/>
        <v>Census</v>
      </c>
      <c r="I379" t="str">
        <f t="shared" si="8"/>
        <v>A8070.4</v>
      </c>
      <c r="J379" s="13"/>
      <c r="K379" s="13"/>
      <c r="L379" s="13"/>
    </row>
    <row r="380" spans="8:12" x14ac:dyDescent="0.25">
      <c r="H380" t="str">
        <f t="shared" si="9"/>
        <v>Census</v>
      </c>
      <c r="I380">
        <f t="shared" si="8"/>
        <v>0</v>
      </c>
      <c r="J380" s="13"/>
      <c r="K380" s="13"/>
      <c r="L380" s="13"/>
    </row>
    <row r="381" spans="8:12" ht="15.75" x14ac:dyDescent="0.25">
      <c r="H381" t="str">
        <f t="shared" si="9"/>
        <v>Census</v>
      </c>
      <c r="I381" t="str">
        <f t="shared" si="8"/>
        <v>Undistributed Expense - Employee Benefits</v>
      </c>
      <c r="J381" s="17" t="s">
        <v>314</v>
      </c>
      <c r="K381" s="19"/>
      <c r="L381" s="13"/>
    </row>
    <row r="382" spans="8:12" ht="15.75" x14ac:dyDescent="0.25">
      <c r="H382" t="str">
        <f t="shared" si="9"/>
        <v>Undistributed Expense - Employee Benefits</v>
      </c>
      <c r="I382" t="str">
        <f t="shared" si="8"/>
        <v>Undistributed Expense - Employee Benefits</v>
      </c>
      <c r="J382" s="15" t="s">
        <v>181</v>
      </c>
      <c r="K382" s="20">
        <v>0.8</v>
      </c>
      <c r="L382" s="16" t="s">
        <v>367</v>
      </c>
    </row>
    <row r="383" spans="8:12" ht="15.75" x14ac:dyDescent="0.25">
      <c r="H383" t="str">
        <f t="shared" si="9"/>
        <v>Undistributed Expense - Employee Benefits</v>
      </c>
      <c r="I383" t="str">
        <f t="shared" si="8"/>
        <v>A9010.8</v>
      </c>
      <c r="J383" s="15" t="s">
        <v>182</v>
      </c>
      <c r="K383" s="20">
        <v>0.8</v>
      </c>
      <c r="L383" s="16" t="s">
        <v>368</v>
      </c>
    </row>
    <row r="384" spans="8:12" ht="15.75" x14ac:dyDescent="0.25">
      <c r="H384" t="str">
        <f t="shared" si="9"/>
        <v>Undistributed Expense - Employee Benefits</v>
      </c>
      <c r="I384" t="str">
        <f t="shared" si="8"/>
        <v>A9020.8</v>
      </c>
      <c r="J384" s="15" t="s">
        <v>183</v>
      </c>
      <c r="K384" s="20">
        <v>0.8</v>
      </c>
      <c r="L384" s="16" t="s">
        <v>369</v>
      </c>
    </row>
    <row r="385" spans="8:12" ht="15.75" x14ac:dyDescent="0.25">
      <c r="H385" t="str">
        <f t="shared" si="9"/>
        <v>Undistributed Expense - Employee Benefits</v>
      </c>
      <c r="I385" t="str">
        <f t="shared" si="8"/>
        <v>A9030.8</v>
      </c>
      <c r="J385" s="15" t="s">
        <v>184</v>
      </c>
      <c r="K385" s="20">
        <v>0.8</v>
      </c>
      <c r="L385" s="16" t="s">
        <v>370</v>
      </c>
    </row>
    <row r="386" spans="8:12" ht="15.75" x14ac:dyDescent="0.25">
      <c r="H386" t="str">
        <f t="shared" si="9"/>
        <v>Undistributed Expense - Employee Benefits</v>
      </c>
      <c r="I386" t="str">
        <f t="shared" si="8"/>
        <v>A9040.8</v>
      </c>
      <c r="J386" s="15" t="s">
        <v>185</v>
      </c>
      <c r="K386" s="20">
        <v>0.8</v>
      </c>
      <c r="L386" s="16" t="s">
        <v>371</v>
      </c>
    </row>
    <row r="387" spans="8:12" ht="15.75" x14ac:dyDescent="0.25">
      <c r="H387" t="str">
        <f t="shared" si="9"/>
        <v>Undistributed Expense - Employee Benefits</v>
      </c>
      <c r="I387" t="str">
        <f t="shared" si="8"/>
        <v>A9045.8</v>
      </c>
      <c r="J387" s="15" t="s">
        <v>186</v>
      </c>
      <c r="K387" s="20">
        <v>0.8</v>
      </c>
      <c r="L387" s="16" t="s">
        <v>372</v>
      </c>
    </row>
    <row r="388" spans="8:12" ht="15.75" x14ac:dyDescent="0.25">
      <c r="H388" t="str">
        <f t="shared" si="9"/>
        <v>Undistributed Expense - Employee Benefits</v>
      </c>
      <c r="I388" t="str">
        <f t="shared" si="8"/>
        <v>A9050.8</v>
      </c>
      <c r="J388" s="15" t="s">
        <v>187</v>
      </c>
      <c r="K388" s="20">
        <v>0.8</v>
      </c>
      <c r="L388" s="16" t="s">
        <v>373</v>
      </c>
    </row>
    <row r="389" spans="8:12" ht="15.75" x14ac:dyDescent="0.25">
      <c r="H389" t="str">
        <f t="shared" si="9"/>
        <v>Undistributed Expense - Employee Benefits</v>
      </c>
      <c r="I389" t="str">
        <f t="shared" si="8"/>
        <v>A9055.8</v>
      </c>
      <c r="J389" s="15" t="s">
        <v>188</v>
      </c>
      <c r="K389" s="20">
        <v>0.8</v>
      </c>
      <c r="L389" s="16" t="s">
        <v>374</v>
      </c>
    </row>
    <row r="390" spans="8:12" ht="15.75" x14ac:dyDescent="0.25">
      <c r="H390" t="str">
        <f t="shared" si="9"/>
        <v>Undistributed Expense - Employee Benefits</v>
      </c>
      <c r="I390" t="str">
        <f t="shared" si="8"/>
        <v>A9060.8</v>
      </c>
      <c r="J390" s="15" t="s">
        <v>188</v>
      </c>
      <c r="K390" s="20">
        <v>0.8</v>
      </c>
      <c r="L390" s="16" t="s">
        <v>375</v>
      </c>
    </row>
    <row r="391" spans="8:12" ht="15.75" x14ac:dyDescent="0.25">
      <c r="H391" t="str">
        <f t="shared" si="9"/>
        <v>A9060.8</v>
      </c>
      <c r="I391" t="str">
        <f t="shared" si="8"/>
        <v>A9060.8</v>
      </c>
      <c r="J391" s="15" t="s">
        <v>189</v>
      </c>
      <c r="K391" s="20">
        <v>0.8</v>
      </c>
      <c r="L391" s="16" t="s">
        <v>376</v>
      </c>
    </row>
    <row r="392" spans="8:12" x14ac:dyDescent="0.25">
      <c r="H392" t="str">
        <f t="shared" si="9"/>
        <v>A9060.8</v>
      </c>
      <c r="I392" t="str">
        <f t="shared" si="8"/>
        <v>A9089.8</v>
      </c>
      <c r="J392" s="13"/>
      <c r="K392" s="13"/>
      <c r="L392" s="13"/>
    </row>
    <row r="393" spans="8:12" x14ac:dyDescent="0.25">
      <c r="H393" t="str">
        <f t="shared" si="9"/>
        <v>A9060.8</v>
      </c>
      <c r="I393">
        <f t="shared" si="8"/>
        <v>0</v>
      </c>
      <c r="J393" s="13"/>
      <c r="K393" s="13"/>
      <c r="L393" s="13"/>
    </row>
    <row r="394" spans="8:12" ht="15.75" x14ac:dyDescent="0.25">
      <c r="H394" t="str">
        <f t="shared" si="9"/>
        <v>A9060.8</v>
      </c>
      <c r="I394" t="str">
        <f t="shared" si="8"/>
        <v>Undistributed Expense - Debt Service</v>
      </c>
      <c r="J394" s="17" t="s">
        <v>313</v>
      </c>
      <c r="K394" s="19"/>
      <c r="L394" s="13"/>
    </row>
    <row r="395" spans="8:12" ht="15.75" x14ac:dyDescent="0.25">
      <c r="H395" t="str">
        <f t="shared" si="9"/>
        <v>Undistributed Expense - Debt Service</v>
      </c>
      <c r="I395" t="str">
        <f t="shared" si="8"/>
        <v>Undistributed Expense - Debt Service</v>
      </c>
      <c r="J395" s="15" t="s">
        <v>192</v>
      </c>
      <c r="K395" s="20">
        <v>0.6</v>
      </c>
      <c r="L395" s="16" t="s">
        <v>377</v>
      </c>
    </row>
    <row r="396" spans="8:12" ht="15.75" x14ac:dyDescent="0.25">
      <c r="H396" t="str">
        <f t="shared" si="9"/>
        <v>Undistributed Expense - Debt Service</v>
      </c>
      <c r="I396" t="str">
        <f t="shared" ref="I396:I412" si="10">IF(J395="",J396,J395)</f>
        <v>A9711.6</v>
      </c>
      <c r="J396" s="15" t="s">
        <v>190</v>
      </c>
      <c r="K396" s="20">
        <v>0.6</v>
      </c>
      <c r="L396" s="16" t="s">
        <v>378</v>
      </c>
    </row>
    <row r="397" spans="8:12" ht="15.75" x14ac:dyDescent="0.25">
      <c r="H397" t="str">
        <f t="shared" ref="H397:H412" si="11">IF(I397&lt;&gt;I396,H396,I397)</f>
        <v>Undistributed Expense - Debt Service</v>
      </c>
      <c r="I397" t="str">
        <f t="shared" si="10"/>
        <v>A9703.6</v>
      </c>
      <c r="J397" s="15" t="s">
        <v>194</v>
      </c>
      <c r="K397" s="20">
        <v>0.6</v>
      </c>
      <c r="L397" s="16" t="s">
        <v>379</v>
      </c>
    </row>
    <row r="398" spans="8:12" ht="15.75" x14ac:dyDescent="0.25">
      <c r="H398" t="str">
        <f t="shared" si="11"/>
        <v>Undistributed Expense - Debt Service</v>
      </c>
      <c r="I398" t="str">
        <f t="shared" si="10"/>
        <v>A9731.6</v>
      </c>
      <c r="J398" s="15" t="s">
        <v>196</v>
      </c>
      <c r="K398" s="20">
        <v>0.6</v>
      </c>
      <c r="L398" s="16" t="s">
        <v>380</v>
      </c>
    </row>
    <row r="399" spans="8:12" x14ac:dyDescent="0.25">
      <c r="H399" t="str">
        <f t="shared" si="11"/>
        <v>Undistributed Expense - Debt Service</v>
      </c>
      <c r="I399" t="str">
        <f t="shared" si="10"/>
        <v>A9732.6</v>
      </c>
      <c r="J399" s="13"/>
      <c r="K399" s="13"/>
      <c r="L399" s="13"/>
    </row>
    <row r="400" spans="8:12" x14ac:dyDescent="0.25">
      <c r="H400" t="str">
        <f t="shared" si="11"/>
        <v>Undistributed Expense - Debt Service</v>
      </c>
      <c r="I400">
        <f t="shared" si="10"/>
        <v>0</v>
      </c>
      <c r="J400" s="13"/>
      <c r="K400" s="13"/>
      <c r="L400" s="13"/>
    </row>
    <row r="401" spans="8:12" ht="15.75" x14ac:dyDescent="0.25">
      <c r="H401" t="str">
        <f t="shared" si="11"/>
        <v>Undistributed Expense - Debt Service</v>
      </c>
      <c r="I401" t="str">
        <f t="shared" si="10"/>
        <v>Interest</v>
      </c>
      <c r="J401" s="17" t="s">
        <v>290</v>
      </c>
      <c r="K401" s="19"/>
      <c r="L401" s="13"/>
    </row>
    <row r="402" spans="8:12" ht="15.75" x14ac:dyDescent="0.25">
      <c r="H402" t="str">
        <f t="shared" si="11"/>
        <v>Interest</v>
      </c>
      <c r="I402" t="str">
        <f t="shared" si="10"/>
        <v>Interest</v>
      </c>
      <c r="J402" s="15" t="s">
        <v>193</v>
      </c>
      <c r="K402" s="20">
        <v>0.7</v>
      </c>
      <c r="L402" s="16" t="s">
        <v>377</v>
      </c>
    </row>
    <row r="403" spans="8:12" ht="15.75" x14ac:dyDescent="0.25">
      <c r="H403" t="str">
        <f t="shared" si="11"/>
        <v>Interest</v>
      </c>
      <c r="I403" t="str">
        <f t="shared" si="10"/>
        <v>A9711.7</v>
      </c>
      <c r="J403" s="15" t="s">
        <v>191</v>
      </c>
      <c r="K403" s="20">
        <v>0.7</v>
      </c>
      <c r="L403" s="16" t="s">
        <v>381</v>
      </c>
    </row>
    <row r="404" spans="8:12" ht="15.75" x14ac:dyDescent="0.25">
      <c r="H404" t="str">
        <f t="shared" si="11"/>
        <v>Interest</v>
      </c>
      <c r="I404" t="str">
        <f t="shared" si="10"/>
        <v>A9703.7</v>
      </c>
      <c r="J404" s="15" t="s">
        <v>195</v>
      </c>
      <c r="K404" s="20">
        <v>0.7</v>
      </c>
      <c r="L404" s="16" t="s">
        <v>379</v>
      </c>
    </row>
    <row r="405" spans="8:12" ht="15.75" x14ac:dyDescent="0.25">
      <c r="H405" t="str">
        <f t="shared" si="11"/>
        <v>Interest</v>
      </c>
      <c r="I405" t="str">
        <f t="shared" si="10"/>
        <v>A9731.7</v>
      </c>
      <c r="J405" s="15" t="s">
        <v>197</v>
      </c>
      <c r="K405" s="20">
        <v>0.7</v>
      </c>
      <c r="L405" s="16" t="s">
        <v>380</v>
      </c>
    </row>
    <row r="406" spans="8:12" ht="15.75" x14ac:dyDescent="0.25">
      <c r="H406" t="str">
        <f t="shared" si="11"/>
        <v>Interest</v>
      </c>
      <c r="I406" t="str">
        <f t="shared" si="10"/>
        <v>A9732.7</v>
      </c>
      <c r="J406" s="15" t="s">
        <v>198</v>
      </c>
      <c r="K406" s="20">
        <v>0.7</v>
      </c>
      <c r="L406" s="16" t="s">
        <v>382</v>
      </c>
    </row>
    <row r="407" spans="8:12" x14ac:dyDescent="0.25">
      <c r="H407" t="str">
        <f t="shared" si="11"/>
        <v>Interest</v>
      </c>
      <c r="I407" t="str">
        <f t="shared" si="10"/>
        <v>A9770.7</v>
      </c>
      <c r="J407" s="13"/>
      <c r="K407" s="13"/>
      <c r="L407" s="13"/>
    </row>
    <row r="408" spans="8:12" x14ac:dyDescent="0.25">
      <c r="H408" t="str">
        <f t="shared" si="11"/>
        <v>Interest</v>
      </c>
      <c r="I408">
        <f t="shared" si="10"/>
        <v>0</v>
      </c>
      <c r="J408" s="13"/>
      <c r="K408" s="13"/>
      <c r="L408" s="13"/>
    </row>
    <row r="409" spans="8:12" ht="15.75" x14ac:dyDescent="0.25">
      <c r="H409" t="str">
        <f t="shared" si="11"/>
        <v>Interest</v>
      </c>
      <c r="I409" t="str">
        <f t="shared" si="10"/>
        <v>Undistributed Expense - Interfund Transfer</v>
      </c>
      <c r="J409" s="17" t="s">
        <v>315</v>
      </c>
      <c r="K409" s="19"/>
      <c r="L409" s="13"/>
    </row>
    <row r="410" spans="8:12" ht="15.75" x14ac:dyDescent="0.25">
      <c r="H410" t="str">
        <f t="shared" si="11"/>
        <v>Undistributed Expense - Interfund Transfer</v>
      </c>
      <c r="I410" t="str">
        <f t="shared" si="10"/>
        <v>Undistributed Expense - Interfund Transfer</v>
      </c>
      <c r="J410" s="15" t="s">
        <v>199</v>
      </c>
      <c r="K410" s="20">
        <v>0.93</v>
      </c>
      <c r="L410" s="16" t="s">
        <v>383</v>
      </c>
    </row>
    <row r="411" spans="8:12" ht="15.75" x14ac:dyDescent="0.25">
      <c r="H411" t="str">
        <f t="shared" si="11"/>
        <v>Undistributed Expense - Interfund Transfer</v>
      </c>
      <c r="I411" t="str">
        <f t="shared" si="10"/>
        <v>A9901.93</v>
      </c>
      <c r="J411" s="15" t="s">
        <v>200</v>
      </c>
      <c r="K411" s="20">
        <v>0.93</v>
      </c>
      <c r="L411" s="16" t="s">
        <v>384</v>
      </c>
    </row>
    <row r="412" spans="8:12" ht="15.75" x14ac:dyDescent="0.25">
      <c r="H412" t="str">
        <f t="shared" si="11"/>
        <v>Undistributed Expense - Interfund Transfer</v>
      </c>
      <c r="I412" t="str">
        <f t="shared" si="10"/>
        <v>A9901.95</v>
      </c>
      <c r="J412" s="15" t="s">
        <v>201</v>
      </c>
      <c r="K412" s="20">
        <v>0.9</v>
      </c>
      <c r="L412" s="16" t="s">
        <v>385</v>
      </c>
    </row>
  </sheetData>
  <sortState ref="A1:C340">
    <sortCondition ref="A1:A34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9"/>
  <sheetViews>
    <sheetView workbookViewId="0">
      <selection activeCell="I141" sqref="I141"/>
    </sheetView>
  </sheetViews>
  <sheetFormatPr defaultRowHeight="15" x14ac:dyDescent="0.25"/>
  <cols>
    <col min="1" max="1" width="40.85546875" bestFit="1" customWidth="1"/>
    <col min="2" max="2" width="7.7109375" bestFit="1" customWidth="1"/>
    <col min="3" max="3" width="40.42578125" bestFit="1" customWidth="1"/>
    <col min="4" max="4" width="56.85546875" bestFit="1" customWidth="1"/>
  </cols>
  <sheetData>
    <row r="1" spans="1:4" x14ac:dyDescent="0.25">
      <c r="A1" t="s">
        <v>386</v>
      </c>
      <c r="B1" t="s">
        <v>387</v>
      </c>
      <c r="C1" t="s">
        <v>388</v>
      </c>
      <c r="D1" t="s">
        <v>389</v>
      </c>
    </row>
    <row r="2" spans="1:4" ht="15.75" x14ac:dyDescent="0.25">
      <c r="A2" s="15" t="s">
        <v>1</v>
      </c>
      <c r="B2" s="20">
        <v>0.2</v>
      </c>
      <c r="C2" t="s">
        <v>272</v>
      </c>
      <c r="D2" s="16" t="s">
        <v>316</v>
      </c>
    </row>
    <row r="3" spans="1:4" ht="15.75" x14ac:dyDescent="0.25">
      <c r="A3" s="15" t="s">
        <v>2</v>
      </c>
      <c r="B3" s="20">
        <v>0.4</v>
      </c>
      <c r="C3" t="s">
        <v>272</v>
      </c>
      <c r="D3" s="16" t="s">
        <v>317</v>
      </c>
    </row>
    <row r="4" spans="1:4" ht="15.75" x14ac:dyDescent="0.25">
      <c r="A4" s="15" t="s">
        <v>3</v>
      </c>
      <c r="B4" s="20">
        <v>0.45</v>
      </c>
      <c r="C4" t="s">
        <v>272</v>
      </c>
      <c r="D4" s="16" t="s">
        <v>318</v>
      </c>
    </row>
    <row r="5" spans="1:4" ht="15.75" x14ac:dyDescent="0.25">
      <c r="A5" s="15" t="s">
        <v>4</v>
      </c>
      <c r="B5" s="20">
        <v>0.49</v>
      </c>
      <c r="C5" t="s">
        <v>272</v>
      </c>
      <c r="D5" s="16" t="s">
        <v>319</v>
      </c>
    </row>
    <row r="6" spans="1:4" ht="15.75" x14ac:dyDescent="0.25">
      <c r="A6" s="15" t="s">
        <v>5</v>
      </c>
      <c r="B6" s="20">
        <v>0.16</v>
      </c>
      <c r="C6" t="s">
        <v>281</v>
      </c>
      <c r="D6" s="16" t="s">
        <v>320</v>
      </c>
    </row>
    <row r="7" spans="1:4" ht="15.75" x14ac:dyDescent="0.25">
      <c r="A7" s="15" t="s">
        <v>6</v>
      </c>
      <c r="B7" s="20"/>
      <c r="C7" t="s">
        <v>281</v>
      </c>
      <c r="D7" s="16"/>
    </row>
    <row r="8" spans="1:4" ht="15.75" x14ac:dyDescent="0.25">
      <c r="A8" s="15" t="s">
        <v>7</v>
      </c>
      <c r="B8" s="20">
        <v>0.45</v>
      </c>
      <c r="C8" t="s">
        <v>281</v>
      </c>
      <c r="D8" s="16" t="s">
        <v>318</v>
      </c>
    </row>
    <row r="9" spans="1:4" ht="15.75" x14ac:dyDescent="0.25">
      <c r="A9" s="15" t="s">
        <v>8</v>
      </c>
      <c r="B9" s="20">
        <v>0.16</v>
      </c>
      <c r="C9" t="s">
        <v>282</v>
      </c>
      <c r="D9" s="16" t="s">
        <v>320</v>
      </c>
    </row>
    <row r="10" spans="1:4" ht="15.75" x14ac:dyDescent="0.25">
      <c r="A10" s="15" t="s">
        <v>9</v>
      </c>
      <c r="B10" s="20">
        <v>0.4</v>
      </c>
      <c r="C10" t="s">
        <v>282</v>
      </c>
      <c r="D10" s="16" t="s">
        <v>317</v>
      </c>
    </row>
    <row r="11" spans="1:4" ht="15.75" x14ac:dyDescent="0.25">
      <c r="A11" s="15" t="s">
        <v>10</v>
      </c>
      <c r="B11" s="20">
        <v>0.45</v>
      </c>
      <c r="C11" t="s">
        <v>282</v>
      </c>
      <c r="D11" s="16" t="s">
        <v>318</v>
      </c>
    </row>
    <row r="12" spans="1:4" ht="15.75" x14ac:dyDescent="0.25">
      <c r="A12" s="15" t="s">
        <v>11</v>
      </c>
      <c r="B12" s="20">
        <v>0.15</v>
      </c>
      <c r="C12" t="s">
        <v>277</v>
      </c>
      <c r="D12" s="16" t="s">
        <v>321</v>
      </c>
    </row>
    <row r="13" spans="1:4" ht="15.75" x14ac:dyDescent="0.25">
      <c r="A13" s="15" t="s">
        <v>12</v>
      </c>
      <c r="B13" s="20">
        <v>0.16</v>
      </c>
      <c r="C13" t="s">
        <v>277</v>
      </c>
      <c r="D13" s="16" t="s">
        <v>320</v>
      </c>
    </row>
    <row r="14" spans="1:4" ht="15.75" x14ac:dyDescent="0.25">
      <c r="A14" s="15" t="s">
        <v>13</v>
      </c>
      <c r="B14" s="20">
        <v>0.2</v>
      </c>
      <c r="C14" t="s">
        <v>277</v>
      </c>
      <c r="D14" s="16" t="s">
        <v>316</v>
      </c>
    </row>
    <row r="15" spans="1:4" ht="15.75" x14ac:dyDescent="0.25">
      <c r="A15" s="15" t="s">
        <v>14</v>
      </c>
      <c r="B15" s="20">
        <v>0.4</v>
      </c>
      <c r="C15" t="s">
        <v>277</v>
      </c>
      <c r="D15" s="16" t="s">
        <v>317</v>
      </c>
    </row>
    <row r="16" spans="1:4" ht="15.75" x14ac:dyDescent="0.25">
      <c r="A16" s="15" t="s">
        <v>15</v>
      </c>
      <c r="B16" s="20">
        <v>0.4</v>
      </c>
      <c r="C16" t="s">
        <v>277</v>
      </c>
      <c r="D16" s="16" t="s">
        <v>322</v>
      </c>
    </row>
    <row r="17" spans="1:4" ht="15.75" x14ac:dyDescent="0.25">
      <c r="A17" s="15" t="s">
        <v>16</v>
      </c>
      <c r="B17" s="20">
        <v>0.45</v>
      </c>
      <c r="C17" t="s">
        <v>277</v>
      </c>
      <c r="D17" s="16" t="s">
        <v>318</v>
      </c>
    </row>
    <row r="18" spans="1:4" ht="15.75" x14ac:dyDescent="0.25">
      <c r="A18" s="15" t="s">
        <v>17</v>
      </c>
      <c r="B18" s="20">
        <v>0.15</v>
      </c>
      <c r="C18" t="s">
        <v>273</v>
      </c>
      <c r="D18" s="16" t="s">
        <v>321</v>
      </c>
    </row>
    <row r="19" spans="1:4" ht="15.75" x14ac:dyDescent="0.25">
      <c r="A19" s="15" t="s">
        <v>18</v>
      </c>
      <c r="B19" s="20">
        <v>0.16</v>
      </c>
      <c r="C19" t="s">
        <v>273</v>
      </c>
      <c r="D19" s="16" t="s">
        <v>320</v>
      </c>
    </row>
    <row r="20" spans="1:4" ht="15.75" x14ac:dyDescent="0.25">
      <c r="A20" s="15" t="s">
        <v>19</v>
      </c>
      <c r="B20" s="20">
        <v>0.2</v>
      </c>
      <c r="C20" t="s">
        <v>273</v>
      </c>
      <c r="D20" s="16" t="s">
        <v>316</v>
      </c>
    </row>
    <row r="21" spans="1:4" ht="15.75" x14ac:dyDescent="0.25">
      <c r="A21" s="15" t="s">
        <v>20</v>
      </c>
      <c r="B21" s="20">
        <v>0.4</v>
      </c>
      <c r="C21" t="s">
        <v>273</v>
      </c>
      <c r="D21" s="16" t="s">
        <v>317</v>
      </c>
    </row>
    <row r="22" spans="1:4" ht="15.75" x14ac:dyDescent="0.25">
      <c r="A22" s="15" t="s">
        <v>21</v>
      </c>
      <c r="B22" s="20"/>
      <c r="C22" t="s">
        <v>273</v>
      </c>
      <c r="D22" s="16" t="s">
        <v>323</v>
      </c>
    </row>
    <row r="23" spans="1:4" ht="15.75" x14ac:dyDescent="0.25">
      <c r="A23" s="15" t="s">
        <v>22</v>
      </c>
      <c r="B23" s="20">
        <v>0.45</v>
      </c>
      <c r="C23" t="s">
        <v>273</v>
      </c>
      <c r="D23" s="16" t="s">
        <v>318</v>
      </c>
    </row>
    <row r="24" spans="1:4" ht="15.75" x14ac:dyDescent="0.25">
      <c r="A24" s="15" t="s">
        <v>23</v>
      </c>
      <c r="B24" s="20">
        <v>0.49</v>
      </c>
      <c r="C24" t="s">
        <v>273</v>
      </c>
      <c r="D24" s="16" t="s">
        <v>319</v>
      </c>
    </row>
    <row r="25" spans="1:4" ht="15.75" x14ac:dyDescent="0.25">
      <c r="A25" s="15" t="s">
        <v>24</v>
      </c>
      <c r="B25" s="20">
        <v>0.4</v>
      </c>
      <c r="C25" t="s">
        <v>271</v>
      </c>
      <c r="D25" s="16" t="s">
        <v>317</v>
      </c>
    </row>
    <row r="26" spans="1:4" ht="15.75" x14ac:dyDescent="0.25">
      <c r="A26" s="15" t="s">
        <v>25</v>
      </c>
      <c r="B26" s="20">
        <v>0.45</v>
      </c>
      <c r="C26" t="s">
        <v>271</v>
      </c>
      <c r="D26" s="16" t="s">
        <v>318</v>
      </c>
    </row>
    <row r="27" spans="1:4" ht="15.75" x14ac:dyDescent="0.25">
      <c r="A27" s="15" t="s">
        <v>26</v>
      </c>
      <c r="B27" s="20">
        <v>0.16</v>
      </c>
      <c r="C27" t="s">
        <v>312</v>
      </c>
      <c r="D27" s="16" t="s">
        <v>320</v>
      </c>
    </row>
    <row r="28" spans="1:4" ht="15.75" x14ac:dyDescent="0.25">
      <c r="A28" s="15" t="s">
        <v>27</v>
      </c>
      <c r="B28" s="20">
        <v>0.4</v>
      </c>
      <c r="C28" t="s">
        <v>312</v>
      </c>
      <c r="D28" s="16" t="s">
        <v>317</v>
      </c>
    </row>
    <row r="29" spans="1:4" ht="15.75" x14ac:dyDescent="0.25">
      <c r="A29" s="15" t="s">
        <v>28</v>
      </c>
      <c r="B29" s="20">
        <v>0.4</v>
      </c>
      <c r="C29" t="s">
        <v>312</v>
      </c>
      <c r="D29" s="16" t="s">
        <v>324</v>
      </c>
    </row>
    <row r="30" spans="1:4" ht="15.75" x14ac:dyDescent="0.25">
      <c r="A30" s="15" t="s">
        <v>29</v>
      </c>
      <c r="B30" s="20">
        <v>0.45</v>
      </c>
      <c r="C30" t="s">
        <v>312</v>
      </c>
      <c r="D30" s="16" t="s">
        <v>318</v>
      </c>
    </row>
    <row r="31" spans="1:4" ht="15.75" x14ac:dyDescent="0.25">
      <c r="A31" s="15" t="s">
        <v>30</v>
      </c>
      <c r="B31" s="20">
        <v>0.16</v>
      </c>
      <c r="C31" t="s">
        <v>309</v>
      </c>
      <c r="D31" s="16" t="s">
        <v>320</v>
      </c>
    </row>
    <row r="32" spans="1:4" ht="15.75" x14ac:dyDescent="0.25">
      <c r="A32" s="15" t="s">
        <v>31</v>
      </c>
      <c r="B32" s="20">
        <v>0.4</v>
      </c>
      <c r="C32" t="s">
        <v>309</v>
      </c>
      <c r="D32" s="16" t="s">
        <v>317</v>
      </c>
    </row>
    <row r="33" spans="1:4" ht="15.75" x14ac:dyDescent="0.25">
      <c r="A33" s="15" t="s">
        <v>32</v>
      </c>
      <c r="B33" s="20">
        <v>0.45</v>
      </c>
      <c r="C33" t="s">
        <v>309</v>
      </c>
      <c r="D33" s="16" t="s">
        <v>318</v>
      </c>
    </row>
    <row r="34" spans="1:4" ht="15.75" x14ac:dyDescent="0.25">
      <c r="A34" s="15" t="s">
        <v>33</v>
      </c>
      <c r="B34" s="20">
        <v>0.4</v>
      </c>
      <c r="C34" t="s">
        <v>301</v>
      </c>
      <c r="D34" s="16" t="s">
        <v>317</v>
      </c>
    </row>
    <row r="35" spans="1:4" ht="15.75" x14ac:dyDescent="0.25">
      <c r="A35" s="15" t="s">
        <v>34</v>
      </c>
      <c r="B35" s="20">
        <v>0.45</v>
      </c>
      <c r="C35" t="s">
        <v>301</v>
      </c>
      <c r="D35" s="16" t="s">
        <v>318</v>
      </c>
    </row>
    <row r="36" spans="1:4" ht="15.75" x14ac:dyDescent="0.25">
      <c r="A36" s="15" t="s">
        <v>35</v>
      </c>
      <c r="B36" s="20">
        <v>0.49</v>
      </c>
      <c r="C36" t="s">
        <v>301</v>
      </c>
      <c r="D36" s="16" t="s">
        <v>319</v>
      </c>
    </row>
    <row r="37" spans="1:4" ht="15.75" x14ac:dyDescent="0.25">
      <c r="A37" s="15" t="s">
        <v>36</v>
      </c>
      <c r="B37" s="20">
        <v>0.4</v>
      </c>
      <c r="C37" t="s">
        <v>284</v>
      </c>
      <c r="D37" s="16" t="s">
        <v>325</v>
      </c>
    </row>
    <row r="38" spans="1:4" ht="15.75" x14ac:dyDescent="0.25">
      <c r="A38" s="15" t="s">
        <v>37</v>
      </c>
      <c r="B38" s="20">
        <v>0.4</v>
      </c>
      <c r="C38" t="s">
        <v>292</v>
      </c>
      <c r="D38" s="16" t="s">
        <v>317</v>
      </c>
    </row>
    <row r="39" spans="1:4" ht="15.75" x14ac:dyDescent="0.25">
      <c r="A39" s="15" t="s">
        <v>38</v>
      </c>
      <c r="B39" s="20">
        <v>0.49</v>
      </c>
      <c r="C39" t="s">
        <v>292</v>
      </c>
      <c r="D39" s="16" t="s">
        <v>319</v>
      </c>
    </row>
    <row r="40" spans="1:4" ht="15.75" x14ac:dyDescent="0.25">
      <c r="A40" s="15" t="s">
        <v>39</v>
      </c>
      <c r="B40" s="20">
        <v>0.2</v>
      </c>
      <c r="C40" t="s">
        <v>296</v>
      </c>
      <c r="D40" s="16" t="s">
        <v>316</v>
      </c>
    </row>
    <row r="41" spans="1:4" ht="15.75" x14ac:dyDescent="0.25">
      <c r="A41" s="15" t="s">
        <v>40</v>
      </c>
      <c r="B41" s="20">
        <v>0.4</v>
      </c>
      <c r="C41" t="s">
        <v>296</v>
      </c>
      <c r="D41" s="16" t="s">
        <v>317</v>
      </c>
    </row>
    <row r="42" spans="1:4" ht="15.75" x14ac:dyDescent="0.25">
      <c r="A42" s="15" t="s">
        <v>41</v>
      </c>
      <c r="B42" s="20">
        <v>0.45</v>
      </c>
      <c r="C42" t="s">
        <v>296</v>
      </c>
      <c r="D42" s="16" t="s">
        <v>318</v>
      </c>
    </row>
    <row r="43" spans="1:4" ht="15.75" x14ac:dyDescent="0.25">
      <c r="A43" s="15" t="s">
        <v>42</v>
      </c>
      <c r="B43" s="20">
        <v>0.49</v>
      </c>
      <c r="C43" t="s">
        <v>296</v>
      </c>
      <c r="D43" s="16" t="s">
        <v>319</v>
      </c>
    </row>
    <row r="44" spans="1:4" ht="15.75" x14ac:dyDescent="0.25">
      <c r="A44" s="16" t="s">
        <v>43</v>
      </c>
      <c r="B44" s="21">
        <v>0.16</v>
      </c>
      <c r="C44" t="s">
        <v>302</v>
      </c>
      <c r="D44" s="16" t="s">
        <v>320</v>
      </c>
    </row>
    <row r="45" spans="1:4" ht="15.75" x14ac:dyDescent="0.25">
      <c r="A45" s="15" t="s">
        <v>44</v>
      </c>
      <c r="B45" s="20">
        <v>0.4</v>
      </c>
      <c r="C45" t="s">
        <v>302</v>
      </c>
      <c r="D45" s="16" t="s">
        <v>317</v>
      </c>
    </row>
    <row r="46" spans="1:4" ht="15.75" x14ac:dyDescent="0.25">
      <c r="A46" s="15" t="s">
        <v>45</v>
      </c>
      <c r="B46" s="20">
        <v>0.45</v>
      </c>
      <c r="C46" t="s">
        <v>302</v>
      </c>
      <c r="D46" s="16" t="s">
        <v>318</v>
      </c>
    </row>
    <row r="47" spans="1:4" ht="15.75" x14ac:dyDescent="0.25">
      <c r="A47" s="15" t="s">
        <v>46</v>
      </c>
      <c r="B47" s="20">
        <v>0.16</v>
      </c>
      <c r="C47" t="s">
        <v>299</v>
      </c>
      <c r="D47" s="16" t="s">
        <v>321</v>
      </c>
    </row>
    <row r="48" spans="1:4" ht="15.75" x14ac:dyDescent="0.25">
      <c r="A48" s="15" t="s">
        <v>47</v>
      </c>
      <c r="B48" s="20">
        <v>0.2</v>
      </c>
      <c r="C48" t="s">
        <v>299</v>
      </c>
      <c r="D48" s="16" t="s">
        <v>316</v>
      </c>
    </row>
    <row r="49" spans="1:4" ht="15.75" x14ac:dyDescent="0.25">
      <c r="A49" s="15" t="s">
        <v>48</v>
      </c>
      <c r="B49" s="20">
        <v>0.4</v>
      </c>
      <c r="C49" t="s">
        <v>299</v>
      </c>
      <c r="D49" s="16" t="s">
        <v>317</v>
      </c>
    </row>
    <row r="50" spans="1:4" ht="15.75" x14ac:dyDescent="0.25">
      <c r="A50" s="15" t="s">
        <v>49</v>
      </c>
      <c r="B50" s="20">
        <v>0.45</v>
      </c>
      <c r="C50" t="s">
        <v>299</v>
      </c>
      <c r="D50" s="16" t="s">
        <v>318</v>
      </c>
    </row>
    <row r="51" spans="1:4" ht="15.75" x14ac:dyDescent="0.25">
      <c r="A51" s="15" t="s">
        <v>50</v>
      </c>
      <c r="B51" s="20">
        <v>0.49</v>
      </c>
      <c r="C51" t="s">
        <v>299</v>
      </c>
      <c r="D51" s="16" t="s">
        <v>319</v>
      </c>
    </row>
    <row r="52" spans="1:4" ht="15.75" x14ac:dyDescent="0.25">
      <c r="A52" s="15" t="s">
        <v>51</v>
      </c>
      <c r="B52" s="20">
        <v>0.16</v>
      </c>
      <c r="C52" t="s">
        <v>295</v>
      </c>
      <c r="D52" s="16" t="s">
        <v>320</v>
      </c>
    </row>
    <row r="53" spans="1:4" ht="15.75" x14ac:dyDescent="0.25">
      <c r="A53" s="15" t="s">
        <v>52</v>
      </c>
      <c r="B53" s="20">
        <v>0.2</v>
      </c>
      <c r="C53" t="s">
        <v>295</v>
      </c>
      <c r="D53" s="16" t="s">
        <v>316</v>
      </c>
    </row>
    <row r="54" spans="1:4" ht="15.75" x14ac:dyDescent="0.25">
      <c r="A54" s="15" t="s">
        <v>53</v>
      </c>
      <c r="B54" s="20">
        <v>0.4</v>
      </c>
      <c r="C54" t="s">
        <v>295</v>
      </c>
      <c r="D54" s="16" t="s">
        <v>317</v>
      </c>
    </row>
    <row r="55" spans="1:4" ht="15.75" x14ac:dyDescent="0.25">
      <c r="A55" s="15" t="s">
        <v>54</v>
      </c>
      <c r="B55" s="20">
        <v>0.4</v>
      </c>
      <c r="C55" t="s">
        <v>295</v>
      </c>
      <c r="D55" s="16" t="s">
        <v>326</v>
      </c>
    </row>
    <row r="56" spans="1:4" ht="15.75" x14ac:dyDescent="0.25">
      <c r="A56" s="15" t="s">
        <v>55</v>
      </c>
      <c r="B56" s="20">
        <v>0.45</v>
      </c>
      <c r="C56" t="s">
        <v>295</v>
      </c>
      <c r="D56" s="16" t="s">
        <v>318</v>
      </c>
    </row>
    <row r="57" spans="1:4" ht="15.75" x14ac:dyDescent="0.25">
      <c r="A57" s="15" t="s">
        <v>56</v>
      </c>
      <c r="B57" s="20">
        <v>0.49</v>
      </c>
      <c r="C57" t="s">
        <v>295</v>
      </c>
      <c r="D57" s="16" t="s">
        <v>319</v>
      </c>
    </row>
    <row r="58" spans="1:4" ht="15.75" x14ac:dyDescent="0.25">
      <c r="A58" s="15" t="s">
        <v>57</v>
      </c>
      <c r="B58" s="20">
        <v>0.16</v>
      </c>
      <c r="C58" t="s">
        <v>293</v>
      </c>
      <c r="D58" s="16" t="s">
        <v>320</v>
      </c>
    </row>
    <row r="59" spans="1:4" ht="15.75" x14ac:dyDescent="0.25">
      <c r="A59" s="15" t="s">
        <v>58</v>
      </c>
      <c r="B59" s="20">
        <v>0.2</v>
      </c>
      <c r="C59" t="s">
        <v>293</v>
      </c>
      <c r="D59" s="16" t="s">
        <v>316</v>
      </c>
    </row>
    <row r="60" spans="1:4" ht="15.75" x14ac:dyDescent="0.25">
      <c r="A60" s="15" t="s">
        <v>59</v>
      </c>
      <c r="B60" s="20">
        <v>0.4</v>
      </c>
      <c r="C60" t="s">
        <v>293</v>
      </c>
      <c r="D60" s="16" t="s">
        <v>317</v>
      </c>
    </row>
    <row r="61" spans="1:4" ht="15.75" x14ac:dyDescent="0.25">
      <c r="A61" s="15" t="s">
        <v>60</v>
      </c>
      <c r="B61" s="20">
        <v>0.45</v>
      </c>
      <c r="C61" t="s">
        <v>293</v>
      </c>
      <c r="D61" s="16" t="s">
        <v>318</v>
      </c>
    </row>
    <row r="62" spans="1:4" ht="15.75" x14ac:dyDescent="0.25">
      <c r="A62" s="15" t="s">
        <v>61</v>
      </c>
      <c r="B62" s="20">
        <v>0.16</v>
      </c>
      <c r="C62" t="s">
        <v>276</v>
      </c>
      <c r="D62" s="16" t="s">
        <v>320</v>
      </c>
    </row>
    <row r="63" spans="1:4" ht="15.75" x14ac:dyDescent="0.25">
      <c r="A63" s="15" t="s">
        <v>62</v>
      </c>
      <c r="B63" s="20">
        <v>0.2</v>
      </c>
      <c r="C63" t="s">
        <v>276</v>
      </c>
      <c r="D63" s="16" t="s">
        <v>316</v>
      </c>
    </row>
    <row r="64" spans="1:4" ht="15.75" x14ac:dyDescent="0.25">
      <c r="A64" s="15" t="s">
        <v>63</v>
      </c>
      <c r="B64" s="20">
        <v>0.4</v>
      </c>
      <c r="C64" t="s">
        <v>276</v>
      </c>
      <c r="D64" s="16" t="s">
        <v>317</v>
      </c>
    </row>
    <row r="65" spans="1:4" ht="15.75" x14ac:dyDescent="0.25">
      <c r="A65" s="15" t="s">
        <v>64</v>
      </c>
      <c r="B65" s="20">
        <v>0.45</v>
      </c>
      <c r="C65" t="s">
        <v>276</v>
      </c>
      <c r="D65" s="16" t="s">
        <v>318</v>
      </c>
    </row>
    <row r="66" spans="1:4" ht="15.75" x14ac:dyDescent="0.25">
      <c r="A66" s="15" t="s">
        <v>65</v>
      </c>
      <c r="B66" s="20">
        <v>0.49</v>
      </c>
      <c r="C66" t="s">
        <v>276</v>
      </c>
      <c r="D66" s="16" t="s">
        <v>319</v>
      </c>
    </row>
    <row r="67" spans="1:4" ht="15.75" x14ac:dyDescent="0.25">
      <c r="A67" s="15" t="s">
        <v>66</v>
      </c>
      <c r="B67" s="20">
        <v>0.4</v>
      </c>
      <c r="C67" t="s">
        <v>275</v>
      </c>
      <c r="D67" s="16" t="s">
        <v>317</v>
      </c>
    </row>
    <row r="68" spans="1:4" ht="15.75" x14ac:dyDescent="0.25">
      <c r="A68" s="15" t="s">
        <v>67</v>
      </c>
      <c r="B68" s="20">
        <v>0.49</v>
      </c>
      <c r="C68" t="s">
        <v>275</v>
      </c>
      <c r="D68" s="16" t="s">
        <v>319</v>
      </c>
    </row>
    <row r="69" spans="1:4" ht="15.75" x14ac:dyDescent="0.25">
      <c r="A69" s="15" t="s">
        <v>68</v>
      </c>
      <c r="B69" s="20">
        <v>0.4</v>
      </c>
      <c r="C69" t="s">
        <v>306</v>
      </c>
      <c r="D69" s="16" t="s">
        <v>327</v>
      </c>
    </row>
    <row r="70" spans="1:4" ht="15.75" x14ac:dyDescent="0.25">
      <c r="A70" s="15" t="s">
        <v>69</v>
      </c>
      <c r="B70" s="20">
        <v>0.4</v>
      </c>
      <c r="C70" t="s">
        <v>306</v>
      </c>
      <c r="D70" s="16" t="s">
        <v>328</v>
      </c>
    </row>
    <row r="71" spans="1:4" ht="15.75" x14ac:dyDescent="0.25">
      <c r="A71" s="15" t="s">
        <v>70</v>
      </c>
      <c r="B71" s="20">
        <v>0.4</v>
      </c>
      <c r="C71" t="s">
        <v>306</v>
      </c>
      <c r="D71" s="16" t="s">
        <v>329</v>
      </c>
    </row>
    <row r="72" spans="1:4" ht="15.75" x14ac:dyDescent="0.25">
      <c r="A72" s="15" t="s">
        <v>71</v>
      </c>
      <c r="B72" s="20">
        <v>0.4</v>
      </c>
      <c r="C72" t="s">
        <v>306</v>
      </c>
      <c r="D72" s="16" t="s">
        <v>330</v>
      </c>
    </row>
    <row r="73" spans="1:4" ht="15.75" x14ac:dyDescent="0.25">
      <c r="A73" s="15" t="s">
        <v>72</v>
      </c>
      <c r="B73" s="20">
        <v>0.49</v>
      </c>
      <c r="C73" t="s">
        <v>306</v>
      </c>
      <c r="D73" s="16" t="s">
        <v>331</v>
      </c>
    </row>
    <row r="74" spans="1:4" ht="15.75" x14ac:dyDescent="0.25">
      <c r="A74" s="15" t="s">
        <v>73</v>
      </c>
      <c r="B74" s="20">
        <v>0.15</v>
      </c>
      <c r="C74" t="s">
        <v>280</v>
      </c>
      <c r="D74" s="16" t="s">
        <v>321</v>
      </c>
    </row>
    <row r="75" spans="1:4" ht="15.75" x14ac:dyDescent="0.25">
      <c r="A75" s="15" t="s">
        <v>74</v>
      </c>
      <c r="B75" s="20">
        <v>0.16</v>
      </c>
      <c r="C75" t="s">
        <v>280</v>
      </c>
      <c r="D75" s="16" t="s">
        <v>320</v>
      </c>
    </row>
    <row r="76" spans="1:4" ht="15.75" x14ac:dyDescent="0.25">
      <c r="A76" s="15" t="s">
        <v>75</v>
      </c>
      <c r="B76" s="20">
        <v>0.2</v>
      </c>
      <c r="C76" t="s">
        <v>280</v>
      </c>
      <c r="D76" s="16" t="s">
        <v>316</v>
      </c>
    </row>
    <row r="77" spans="1:4" ht="15.75" x14ac:dyDescent="0.25">
      <c r="A77" s="15" t="s">
        <v>76</v>
      </c>
      <c r="B77" s="20">
        <v>0.4</v>
      </c>
      <c r="C77" t="s">
        <v>280</v>
      </c>
      <c r="D77" s="16" t="s">
        <v>317</v>
      </c>
    </row>
    <row r="78" spans="1:4" ht="15.75" x14ac:dyDescent="0.25">
      <c r="A78" s="15" t="s">
        <v>77</v>
      </c>
      <c r="B78" s="20">
        <v>0.45</v>
      </c>
      <c r="C78" t="s">
        <v>280</v>
      </c>
      <c r="D78" s="16" t="s">
        <v>318</v>
      </c>
    </row>
    <row r="79" spans="1:4" ht="15.75" x14ac:dyDescent="0.25">
      <c r="A79" s="15" t="s">
        <v>78</v>
      </c>
      <c r="B79" s="20">
        <v>0.49</v>
      </c>
      <c r="C79" t="s">
        <v>77</v>
      </c>
      <c r="D79" s="16"/>
    </row>
    <row r="80" spans="1:4" ht="15.75" x14ac:dyDescent="0.25">
      <c r="A80" s="15" t="s">
        <v>79</v>
      </c>
      <c r="B80" s="20">
        <v>0.15</v>
      </c>
      <c r="C80" t="s">
        <v>308</v>
      </c>
      <c r="D80" s="16" t="s">
        <v>321</v>
      </c>
    </row>
    <row r="81" spans="1:4" ht="15.75" x14ac:dyDescent="0.25">
      <c r="A81" s="15" t="s">
        <v>80</v>
      </c>
      <c r="B81" s="20">
        <v>0.16</v>
      </c>
      <c r="C81" t="s">
        <v>308</v>
      </c>
      <c r="D81" s="16" t="s">
        <v>320</v>
      </c>
    </row>
    <row r="82" spans="1:4" ht="15.75" x14ac:dyDescent="0.25">
      <c r="A82" s="15" t="s">
        <v>81</v>
      </c>
      <c r="B82" s="20">
        <v>0.2</v>
      </c>
      <c r="C82" t="s">
        <v>308</v>
      </c>
      <c r="D82" s="16" t="s">
        <v>316</v>
      </c>
    </row>
    <row r="83" spans="1:4" ht="15.75" x14ac:dyDescent="0.25">
      <c r="A83" s="15" t="s">
        <v>82</v>
      </c>
      <c r="B83" s="20">
        <v>0.4</v>
      </c>
      <c r="C83" t="s">
        <v>308</v>
      </c>
      <c r="D83" s="16" t="s">
        <v>317</v>
      </c>
    </row>
    <row r="84" spans="1:4" ht="15.75" x14ac:dyDescent="0.25">
      <c r="A84" s="15" t="s">
        <v>390</v>
      </c>
      <c r="B84" s="20">
        <v>0.4</v>
      </c>
      <c r="C84" t="s">
        <v>308</v>
      </c>
      <c r="D84" s="16" t="s">
        <v>333</v>
      </c>
    </row>
    <row r="85" spans="1:4" ht="15.75" x14ac:dyDescent="0.25">
      <c r="A85" s="15" t="s">
        <v>83</v>
      </c>
      <c r="B85" s="20">
        <v>0.4</v>
      </c>
      <c r="C85" t="s">
        <v>308</v>
      </c>
      <c r="D85" s="16" t="s">
        <v>332</v>
      </c>
    </row>
    <row r="86" spans="1:4" ht="15.75" x14ac:dyDescent="0.25">
      <c r="A86" s="15" t="s">
        <v>84</v>
      </c>
      <c r="B86" s="20">
        <v>0.45</v>
      </c>
      <c r="C86" t="s">
        <v>308</v>
      </c>
      <c r="D86" s="16" t="s">
        <v>318</v>
      </c>
    </row>
    <row r="87" spans="1:4" ht="15.75" x14ac:dyDescent="0.25">
      <c r="A87" s="15" t="s">
        <v>85</v>
      </c>
      <c r="B87" s="20">
        <v>0.49</v>
      </c>
      <c r="C87" t="s">
        <v>308</v>
      </c>
      <c r="D87" s="16"/>
    </row>
    <row r="88" spans="1:4" ht="15.75" x14ac:dyDescent="0.25">
      <c r="A88" s="15" t="s">
        <v>86</v>
      </c>
      <c r="B88" s="20">
        <v>0.4</v>
      </c>
      <c r="C88" t="s">
        <v>303</v>
      </c>
      <c r="D88" s="14" t="s">
        <v>317</v>
      </c>
    </row>
    <row r="89" spans="1:4" ht="15.75" x14ac:dyDescent="0.25">
      <c r="A89" s="15" t="s">
        <v>87</v>
      </c>
      <c r="B89" s="20">
        <v>0.49</v>
      </c>
      <c r="C89" t="s">
        <v>303</v>
      </c>
      <c r="D89" s="16" t="s">
        <v>319</v>
      </c>
    </row>
    <row r="90" spans="1:4" ht="15.75" x14ac:dyDescent="0.25">
      <c r="A90" s="15" t="s">
        <v>88</v>
      </c>
      <c r="B90" s="20">
        <v>0.15</v>
      </c>
      <c r="C90" t="s">
        <v>289</v>
      </c>
      <c r="D90" s="16" t="s">
        <v>321</v>
      </c>
    </row>
    <row r="91" spans="1:4" ht="15.75" x14ac:dyDescent="0.25">
      <c r="A91" s="15" t="s">
        <v>89</v>
      </c>
      <c r="B91" s="20">
        <v>0.4</v>
      </c>
      <c r="C91" t="s">
        <v>289</v>
      </c>
      <c r="D91" s="16" t="s">
        <v>317</v>
      </c>
    </row>
    <row r="92" spans="1:4" ht="15.75" x14ac:dyDescent="0.25">
      <c r="A92" s="15" t="s">
        <v>90</v>
      </c>
      <c r="B92" s="20">
        <v>0.45</v>
      </c>
      <c r="C92" t="s">
        <v>289</v>
      </c>
      <c r="D92" s="16" t="s">
        <v>318</v>
      </c>
    </row>
    <row r="93" spans="1:4" ht="15.75" x14ac:dyDescent="0.25">
      <c r="A93" s="15" t="s">
        <v>91</v>
      </c>
      <c r="B93" s="20">
        <v>0.49</v>
      </c>
      <c r="C93" t="s">
        <v>289</v>
      </c>
      <c r="D93" s="16" t="s">
        <v>319</v>
      </c>
    </row>
    <row r="94" spans="1:4" ht="15.75" x14ac:dyDescent="0.25">
      <c r="A94" s="15" t="s">
        <v>92</v>
      </c>
      <c r="B94" s="20">
        <v>0.12</v>
      </c>
      <c r="C94" t="s">
        <v>310</v>
      </c>
      <c r="D94" s="16" t="s">
        <v>334</v>
      </c>
    </row>
    <row r="95" spans="1:4" ht="15.75" x14ac:dyDescent="0.25">
      <c r="A95" s="15" t="s">
        <v>93</v>
      </c>
      <c r="B95" s="20">
        <v>0.13</v>
      </c>
      <c r="C95" t="s">
        <v>92</v>
      </c>
      <c r="D95" s="16" t="s">
        <v>335</v>
      </c>
    </row>
    <row r="96" spans="1:4" ht="15.75" x14ac:dyDescent="0.25">
      <c r="A96" s="15" t="s">
        <v>94</v>
      </c>
      <c r="B96" s="20">
        <v>0.14000000000000001</v>
      </c>
      <c r="C96" t="s">
        <v>92</v>
      </c>
      <c r="D96" s="16" t="s">
        <v>336</v>
      </c>
    </row>
    <row r="97" spans="1:4" ht="15.75" x14ac:dyDescent="0.25">
      <c r="A97" s="15" t="s">
        <v>95</v>
      </c>
      <c r="B97" s="20">
        <v>0.16</v>
      </c>
      <c r="C97" t="s">
        <v>92</v>
      </c>
      <c r="D97" s="16" t="s">
        <v>320</v>
      </c>
    </row>
    <row r="98" spans="1:4" ht="15.75" x14ac:dyDescent="0.25">
      <c r="A98" s="15" t="s">
        <v>96</v>
      </c>
      <c r="B98" s="20">
        <v>0.2</v>
      </c>
      <c r="C98" t="s">
        <v>92</v>
      </c>
      <c r="D98" s="16" t="s">
        <v>316</v>
      </c>
    </row>
    <row r="99" spans="1:4" ht="15.75" x14ac:dyDescent="0.25">
      <c r="A99" s="15" t="s">
        <v>97</v>
      </c>
      <c r="B99" s="20">
        <v>0.4</v>
      </c>
      <c r="C99" t="s">
        <v>92</v>
      </c>
      <c r="D99" s="16" t="s">
        <v>317</v>
      </c>
    </row>
    <row r="100" spans="1:4" ht="15.75" x14ac:dyDescent="0.25">
      <c r="A100" s="15" t="s">
        <v>98</v>
      </c>
      <c r="B100" s="20">
        <v>0.4</v>
      </c>
      <c r="C100" t="s">
        <v>92</v>
      </c>
      <c r="D100" s="16" t="s">
        <v>337</v>
      </c>
    </row>
    <row r="101" spans="1:4" ht="15.75" x14ac:dyDescent="0.25">
      <c r="A101" s="15" t="s">
        <v>99</v>
      </c>
      <c r="B101" s="20">
        <v>0.45</v>
      </c>
      <c r="C101" t="s">
        <v>92</v>
      </c>
      <c r="D101" s="16" t="s">
        <v>318</v>
      </c>
    </row>
    <row r="102" spans="1:4" ht="15.75" x14ac:dyDescent="0.25">
      <c r="A102" s="15" t="s">
        <v>100</v>
      </c>
      <c r="B102" s="20">
        <v>0.45</v>
      </c>
      <c r="C102" t="s">
        <v>92</v>
      </c>
      <c r="D102" s="16" t="s">
        <v>338</v>
      </c>
    </row>
    <row r="103" spans="1:4" ht="15.75" x14ac:dyDescent="0.25">
      <c r="A103" s="15" t="s">
        <v>101</v>
      </c>
      <c r="B103" s="20">
        <v>0.47099999999999997</v>
      </c>
      <c r="C103" t="s">
        <v>92</v>
      </c>
      <c r="D103" s="16" t="s">
        <v>339</v>
      </c>
    </row>
    <row r="104" spans="1:4" ht="15.75" x14ac:dyDescent="0.25">
      <c r="A104" s="15" t="s">
        <v>102</v>
      </c>
      <c r="B104" s="20">
        <v>0.48</v>
      </c>
      <c r="C104" t="s">
        <v>92</v>
      </c>
      <c r="D104" s="16" t="s">
        <v>340</v>
      </c>
    </row>
    <row r="105" spans="1:4" ht="15.75" x14ac:dyDescent="0.25">
      <c r="A105" s="15" t="s">
        <v>103</v>
      </c>
      <c r="B105" s="20">
        <v>0.49</v>
      </c>
      <c r="C105" t="s">
        <v>92</v>
      </c>
      <c r="D105" s="16" t="s">
        <v>341</v>
      </c>
    </row>
    <row r="106" spans="1:4" ht="15.75" x14ac:dyDescent="0.25">
      <c r="A106" s="15" t="s">
        <v>104</v>
      </c>
      <c r="B106" s="20">
        <v>0.15</v>
      </c>
      <c r="C106" t="s">
        <v>297</v>
      </c>
      <c r="D106" s="16" t="s">
        <v>321</v>
      </c>
    </row>
    <row r="107" spans="1:4" ht="15.75" x14ac:dyDescent="0.25">
      <c r="A107" s="15" t="s">
        <v>105</v>
      </c>
      <c r="B107" s="20">
        <v>0.16</v>
      </c>
      <c r="C107" t="s">
        <v>297</v>
      </c>
      <c r="D107" s="16" t="s">
        <v>320</v>
      </c>
    </row>
    <row r="108" spans="1:4" ht="15.75" x14ac:dyDescent="0.25">
      <c r="A108" s="15" t="s">
        <v>106</v>
      </c>
      <c r="B108" s="20">
        <v>0.2</v>
      </c>
      <c r="C108" t="s">
        <v>297</v>
      </c>
      <c r="D108" s="16" t="s">
        <v>316</v>
      </c>
    </row>
    <row r="109" spans="1:4" ht="15.75" x14ac:dyDescent="0.25">
      <c r="A109" s="15" t="s">
        <v>107</v>
      </c>
      <c r="B109" s="20">
        <v>0.4</v>
      </c>
      <c r="C109" t="s">
        <v>297</v>
      </c>
      <c r="D109" s="16" t="s">
        <v>317</v>
      </c>
    </row>
    <row r="110" spans="1:4" ht="15.75" x14ac:dyDescent="0.25">
      <c r="A110" s="15" t="s">
        <v>108</v>
      </c>
      <c r="B110" s="20">
        <v>0.4</v>
      </c>
      <c r="C110" t="s">
        <v>297</v>
      </c>
      <c r="D110" s="16" t="s">
        <v>342</v>
      </c>
    </row>
    <row r="111" spans="1:4" ht="15.75" x14ac:dyDescent="0.25">
      <c r="A111" s="15" t="s">
        <v>109</v>
      </c>
      <c r="B111" s="20">
        <v>0.45</v>
      </c>
      <c r="C111" t="s">
        <v>297</v>
      </c>
      <c r="D111" s="16" t="s">
        <v>318</v>
      </c>
    </row>
    <row r="112" spans="1:4" ht="15.75" x14ac:dyDescent="0.25">
      <c r="A112" s="15" t="s">
        <v>110</v>
      </c>
      <c r="B112" s="20">
        <v>0.47099999999999997</v>
      </c>
      <c r="C112" t="s">
        <v>297</v>
      </c>
      <c r="D112" s="16" t="s">
        <v>343</v>
      </c>
    </row>
    <row r="113" spans="1:4" ht="15.75" x14ac:dyDescent="0.25">
      <c r="A113" s="15" t="s">
        <v>111</v>
      </c>
      <c r="B113" s="20">
        <v>0.49</v>
      </c>
      <c r="C113" t="s">
        <v>297</v>
      </c>
      <c r="D113" s="16" t="s">
        <v>319</v>
      </c>
    </row>
    <row r="114" spans="1:4" ht="15.75" x14ac:dyDescent="0.25">
      <c r="A114" s="15" t="s">
        <v>112</v>
      </c>
      <c r="B114" s="20">
        <v>0.49</v>
      </c>
      <c r="C114" t="s">
        <v>294</v>
      </c>
      <c r="D114" s="16" t="s">
        <v>319</v>
      </c>
    </row>
    <row r="115" spans="1:4" ht="15.75" x14ac:dyDescent="0.25">
      <c r="A115" s="15" t="s">
        <v>113</v>
      </c>
      <c r="B115" s="20">
        <v>0.15</v>
      </c>
      <c r="C115" t="s">
        <v>311</v>
      </c>
      <c r="D115" s="16" t="s">
        <v>321</v>
      </c>
    </row>
    <row r="116" spans="1:4" ht="15.75" x14ac:dyDescent="0.25">
      <c r="A116" s="15" t="s">
        <v>114</v>
      </c>
      <c r="B116" s="20">
        <v>0.2</v>
      </c>
      <c r="C116" t="s">
        <v>311</v>
      </c>
      <c r="D116" s="16" t="s">
        <v>316</v>
      </c>
    </row>
    <row r="117" spans="1:4" ht="15.75" x14ac:dyDescent="0.25">
      <c r="A117" s="15" t="s">
        <v>115</v>
      </c>
      <c r="B117" s="20">
        <v>0.4</v>
      </c>
      <c r="C117" t="s">
        <v>311</v>
      </c>
      <c r="D117" s="16" t="s">
        <v>317</v>
      </c>
    </row>
    <row r="118" spans="1:4" ht="15.75" x14ac:dyDescent="0.25">
      <c r="A118" s="15" t="s">
        <v>116</v>
      </c>
      <c r="B118" s="20">
        <v>0.45</v>
      </c>
      <c r="C118" t="s">
        <v>311</v>
      </c>
      <c r="D118" s="16" t="s">
        <v>318</v>
      </c>
    </row>
    <row r="119" spans="1:4" ht="15.75" x14ac:dyDescent="0.25">
      <c r="A119" s="15" t="s">
        <v>117</v>
      </c>
      <c r="B119" s="20">
        <v>0.49</v>
      </c>
      <c r="C119" t="s">
        <v>311</v>
      </c>
      <c r="D119" s="16" t="s">
        <v>344</v>
      </c>
    </row>
    <row r="120" spans="1:4" ht="15.75" x14ac:dyDescent="0.25">
      <c r="A120" s="15" t="s">
        <v>118</v>
      </c>
      <c r="B120" s="20" t="s">
        <v>345</v>
      </c>
      <c r="C120" t="s">
        <v>311</v>
      </c>
      <c r="D120" s="16" t="s">
        <v>346</v>
      </c>
    </row>
    <row r="121" spans="1:4" ht="15.75" x14ac:dyDescent="0.25">
      <c r="A121" s="15" t="s">
        <v>119</v>
      </c>
      <c r="B121" s="20">
        <v>0.15</v>
      </c>
      <c r="C121" t="s">
        <v>304</v>
      </c>
      <c r="D121" s="16" t="s">
        <v>321</v>
      </c>
    </row>
    <row r="122" spans="1:4" ht="15.75" x14ac:dyDescent="0.25">
      <c r="A122" s="15" t="s">
        <v>120</v>
      </c>
      <c r="B122" s="20">
        <v>0.16</v>
      </c>
      <c r="C122" t="s">
        <v>304</v>
      </c>
      <c r="D122" s="16" t="s">
        <v>320</v>
      </c>
    </row>
    <row r="123" spans="1:4" ht="15.75" x14ac:dyDescent="0.25">
      <c r="A123" s="15" t="s">
        <v>121</v>
      </c>
      <c r="B123" s="20">
        <v>0.2</v>
      </c>
      <c r="C123" t="s">
        <v>304</v>
      </c>
      <c r="D123" s="16" t="s">
        <v>316</v>
      </c>
    </row>
    <row r="124" spans="1:4" ht="15.75" x14ac:dyDescent="0.25">
      <c r="A124" s="15" t="s">
        <v>122</v>
      </c>
      <c r="B124" s="20">
        <v>0.4</v>
      </c>
      <c r="C124" t="s">
        <v>304</v>
      </c>
      <c r="D124" s="16" t="s">
        <v>317</v>
      </c>
    </row>
    <row r="125" spans="1:4" ht="15.75" x14ac:dyDescent="0.25">
      <c r="A125" s="15" t="s">
        <v>123</v>
      </c>
      <c r="B125" s="20">
        <v>0.45</v>
      </c>
      <c r="C125" t="s">
        <v>304</v>
      </c>
      <c r="D125" s="16" t="s">
        <v>318</v>
      </c>
    </row>
    <row r="126" spans="1:4" ht="15.75" x14ac:dyDescent="0.25">
      <c r="A126" s="15" t="s">
        <v>124</v>
      </c>
      <c r="B126" s="20">
        <v>0.46</v>
      </c>
      <c r="C126" t="s">
        <v>304</v>
      </c>
      <c r="D126" s="16" t="s">
        <v>347</v>
      </c>
    </row>
    <row r="127" spans="1:4" ht="15.75" x14ac:dyDescent="0.25">
      <c r="A127" s="15" t="s">
        <v>125</v>
      </c>
      <c r="B127" s="20">
        <v>0.49</v>
      </c>
      <c r="C127" t="s">
        <v>304</v>
      </c>
      <c r="D127" s="16" t="s">
        <v>319</v>
      </c>
    </row>
    <row r="128" spans="1:4" ht="15.75" x14ac:dyDescent="0.25">
      <c r="A128" s="15" t="s">
        <v>126</v>
      </c>
      <c r="B128" s="20">
        <v>0.15</v>
      </c>
      <c r="C128" t="s">
        <v>279</v>
      </c>
      <c r="D128" s="16" t="s">
        <v>321</v>
      </c>
    </row>
    <row r="129" spans="1:4" ht="15.75" x14ac:dyDescent="0.25">
      <c r="A129" s="15" t="s">
        <v>127</v>
      </c>
      <c r="B129" s="20">
        <v>0.16</v>
      </c>
      <c r="C129" t="s">
        <v>279</v>
      </c>
      <c r="D129" s="16" t="s">
        <v>320</v>
      </c>
    </row>
    <row r="130" spans="1:4" ht="15.75" x14ac:dyDescent="0.25">
      <c r="A130" s="15" t="s">
        <v>128</v>
      </c>
      <c r="B130" s="20">
        <v>0.2</v>
      </c>
      <c r="C130" t="s">
        <v>279</v>
      </c>
      <c r="D130" s="16" t="s">
        <v>316</v>
      </c>
    </row>
    <row r="131" spans="1:4" ht="15.75" x14ac:dyDescent="0.25">
      <c r="A131" s="15" t="s">
        <v>129</v>
      </c>
      <c r="B131" s="20">
        <v>0.4</v>
      </c>
      <c r="C131" t="s">
        <v>279</v>
      </c>
      <c r="D131" s="16" t="s">
        <v>348</v>
      </c>
    </row>
    <row r="132" spans="1:4" ht="15.75" x14ac:dyDescent="0.25">
      <c r="A132" s="15" t="s">
        <v>130</v>
      </c>
      <c r="B132" s="20"/>
      <c r="C132" t="s">
        <v>279</v>
      </c>
      <c r="D132" s="16" t="s">
        <v>349</v>
      </c>
    </row>
    <row r="133" spans="1:4" ht="15.75" x14ac:dyDescent="0.25">
      <c r="A133" s="15" t="s">
        <v>131</v>
      </c>
      <c r="B133" s="20">
        <v>0.45</v>
      </c>
      <c r="C133" t="s">
        <v>279</v>
      </c>
      <c r="D133" s="16" t="s">
        <v>318</v>
      </c>
    </row>
    <row r="134" spans="1:4" ht="15.75" x14ac:dyDescent="0.25">
      <c r="A134" s="15" t="s">
        <v>132</v>
      </c>
      <c r="B134" s="20">
        <v>0.46</v>
      </c>
      <c r="C134" t="s">
        <v>279</v>
      </c>
      <c r="D134" s="16" t="s">
        <v>350</v>
      </c>
    </row>
    <row r="135" spans="1:4" ht="15.75" x14ac:dyDescent="0.25">
      <c r="A135" s="15" t="s">
        <v>133</v>
      </c>
      <c r="B135" s="20">
        <v>0.49</v>
      </c>
      <c r="C135" t="s">
        <v>279</v>
      </c>
      <c r="D135" s="16" t="s">
        <v>319</v>
      </c>
    </row>
    <row r="136" spans="1:4" ht="15.75" x14ac:dyDescent="0.25">
      <c r="A136" s="15" t="s">
        <v>134</v>
      </c>
      <c r="B136" s="20" t="s">
        <v>351</v>
      </c>
      <c r="C136" t="s">
        <v>279</v>
      </c>
      <c r="D136" s="16" t="s">
        <v>352</v>
      </c>
    </row>
    <row r="137" spans="1:4" ht="15.75" x14ac:dyDescent="0.25">
      <c r="A137" s="15" t="s">
        <v>135</v>
      </c>
      <c r="B137" s="20" t="s">
        <v>353</v>
      </c>
      <c r="C137" t="s">
        <v>279</v>
      </c>
      <c r="D137" s="16" t="s">
        <v>354</v>
      </c>
    </row>
    <row r="138" spans="1:4" ht="15.75" x14ac:dyDescent="0.25">
      <c r="A138" s="15" t="s">
        <v>136</v>
      </c>
      <c r="B138" s="20" t="s">
        <v>355</v>
      </c>
      <c r="C138" t="s">
        <v>279</v>
      </c>
      <c r="D138" s="16" t="s">
        <v>356</v>
      </c>
    </row>
    <row r="139" spans="1:4" ht="15.75" x14ac:dyDescent="0.25">
      <c r="A139" s="15" t="s">
        <v>137</v>
      </c>
      <c r="B139" s="20">
        <v>0.16</v>
      </c>
      <c r="C139" t="s">
        <v>270</v>
      </c>
      <c r="D139" s="16" t="s">
        <v>320</v>
      </c>
    </row>
    <row r="140" spans="1:4" ht="15.75" x14ac:dyDescent="0.25">
      <c r="A140" s="15" t="s">
        <v>138</v>
      </c>
      <c r="B140" s="20">
        <v>0.15</v>
      </c>
      <c r="C140" t="s">
        <v>287</v>
      </c>
      <c r="D140" s="16" t="s">
        <v>321</v>
      </c>
    </row>
    <row r="141" spans="1:4" ht="15.75" x14ac:dyDescent="0.25">
      <c r="A141" s="15" t="s">
        <v>139</v>
      </c>
      <c r="B141" s="20">
        <v>0.16</v>
      </c>
      <c r="C141" t="s">
        <v>287</v>
      </c>
      <c r="D141" s="16" t="s">
        <v>320</v>
      </c>
    </row>
    <row r="142" spans="1:4" ht="15.75" x14ac:dyDescent="0.25">
      <c r="A142" s="15" t="s">
        <v>140</v>
      </c>
      <c r="B142" s="20">
        <v>0.2</v>
      </c>
      <c r="C142" t="s">
        <v>287</v>
      </c>
      <c r="D142" s="16" t="s">
        <v>316</v>
      </c>
    </row>
    <row r="143" spans="1:4" ht="15.75" x14ac:dyDescent="0.25">
      <c r="A143" s="15" t="s">
        <v>141</v>
      </c>
      <c r="B143" s="20">
        <v>0.4</v>
      </c>
      <c r="C143" t="s">
        <v>287</v>
      </c>
      <c r="D143" s="16" t="s">
        <v>317</v>
      </c>
    </row>
    <row r="144" spans="1:4" ht="15.75" x14ac:dyDescent="0.25">
      <c r="A144" s="15" t="s">
        <v>142</v>
      </c>
      <c r="B144" s="20">
        <v>0.45</v>
      </c>
      <c r="C144" t="s">
        <v>287</v>
      </c>
      <c r="D144" s="16" t="s">
        <v>318</v>
      </c>
    </row>
    <row r="145" spans="1:4" ht="15.75" x14ac:dyDescent="0.25">
      <c r="A145" s="15" t="s">
        <v>143</v>
      </c>
      <c r="B145" s="20">
        <v>0.49</v>
      </c>
      <c r="C145" t="s">
        <v>287</v>
      </c>
      <c r="D145" s="16" t="s">
        <v>319</v>
      </c>
    </row>
    <row r="146" spans="1:4" ht="15.75" x14ac:dyDescent="0.25">
      <c r="A146" s="15" t="s">
        <v>144</v>
      </c>
      <c r="B146" s="20">
        <v>0.16</v>
      </c>
      <c r="C146" t="s">
        <v>288</v>
      </c>
      <c r="D146" s="16" t="s">
        <v>320</v>
      </c>
    </row>
    <row r="147" spans="1:4" ht="15.75" x14ac:dyDescent="0.25">
      <c r="A147" s="15" t="s">
        <v>145</v>
      </c>
      <c r="B147" s="20">
        <v>0.2</v>
      </c>
      <c r="C147" t="s">
        <v>288</v>
      </c>
      <c r="D147" s="16" t="s">
        <v>316</v>
      </c>
    </row>
    <row r="148" spans="1:4" ht="15.75" x14ac:dyDescent="0.25">
      <c r="A148" s="15" t="s">
        <v>146</v>
      </c>
      <c r="B148" s="20">
        <v>0.4</v>
      </c>
      <c r="C148" t="s">
        <v>288</v>
      </c>
      <c r="D148" s="16" t="s">
        <v>317</v>
      </c>
    </row>
    <row r="149" spans="1:4" ht="15.75" x14ac:dyDescent="0.25">
      <c r="A149" s="15" t="s">
        <v>147</v>
      </c>
      <c r="B149" s="20">
        <v>0.45</v>
      </c>
      <c r="C149" t="s">
        <v>288</v>
      </c>
      <c r="D149" s="16" t="s">
        <v>318</v>
      </c>
    </row>
    <row r="150" spans="1:4" ht="15.75" x14ac:dyDescent="0.25">
      <c r="A150" s="15" t="s">
        <v>148</v>
      </c>
      <c r="B150" s="20">
        <v>0.15</v>
      </c>
      <c r="C150" t="s">
        <v>298</v>
      </c>
      <c r="D150" s="16" t="s">
        <v>321</v>
      </c>
    </row>
    <row r="151" spans="1:4" ht="15.75" x14ac:dyDescent="0.25">
      <c r="A151" s="15" t="s">
        <v>149</v>
      </c>
      <c r="B151" s="20">
        <v>0.4</v>
      </c>
      <c r="C151" t="s">
        <v>298</v>
      </c>
      <c r="D151" s="16" t="s">
        <v>317</v>
      </c>
    </row>
    <row r="152" spans="1:4" ht="15.75" x14ac:dyDescent="0.25">
      <c r="A152" s="15" t="s">
        <v>150</v>
      </c>
      <c r="B152" s="20">
        <v>0.45</v>
      </c>
      <c r="C152" t="s">
        <v>298</v>
      </c>
      <c r="D152" s="16" t="s">
        <v>318</v>
      </c>
    </row>
    <row r="153" spans="1:4" ht="15.75" x14ac:dyDescent="0.25">
      <c r="A153" s="15" t="s">
        <v>151</v>
      </c>
      <c r="B153" s="20">
        <v>0.49</v>
      </c>
      <c r="C153" t="s">
        <v>298</v>
      </c>
      <c r="D153" s="16" t="s">
        <v>319</v>
      </c>
    </row>
    <row r="154" spans="1:4" ht="15.75" x14ac:dyDescent="0.25">
      <c r="A154" s="15" t="s">
        <v>152</v>
      </c>
      <c r="B154" s="20">
        <v>0.15</v>
      </c>
      <c r="C154" t="s">
        <v>305</v>
      </c>
      <c r="D154" s="16" t="s">
        <v>321</v>
      </c>
    </row>
    <row r="155" spans="1:4" ht="15.75" x14ac:dyDescent="0.25">
      <c r="A155" s="15" t="s">
        <v>153</v>
      </c>
      <c r="B155" s="20">
        <v>0.4</v>
      </c>
      <c r="C155" t="s">
        <v>305</v>
      </c>
      <c r="D155" s="16" t="s">
        <v>317</v>
      </c>
    </row>
    <row r="156" spans="1:4" ht="15.75" x14ac:dyDescent="0.25">
      <c r="A156" s="15" t="s">
        <v>154</v>
      </c>
      <c r="B156" s="20">
        <v>0.45</v>
      </c>
      <c r="C156" t="s">
        <v>305</v>
      </c>
      <c r="D156" s="16" t="s">
        <v>318</v>
      </c>
    </row>
    <row r="157" spans="1:4" ht="15.75" x14ac:dyDescent="0.25">
      <c r="A157" s="14" t="s">
        <v>155</v>
      </c>
      <c r="B157" s="18">
        <v>0.15</v>
      </c>
      <c r="C157" t="s">
        <v>300</v>
      </c>
      <c r="D157" s="14" t="s">
        <v>321</v>
      </c>
    </row>
    <row r="158" spans="1:4" ht="15.75" x14ac:dyDescent="0.25">
      <c r="A158" s="14" t="s">
        <v>156</v>
      </c>
      <c r="B158" s="18">
        <v>0.49</v>
      </c>
      <c r="C158" t="s">
        <v>300</v>
      </c>
      <c r="D158" s="13"/>
    </row>
    <row r="159" spans="1:4" ht="15.75" x14ac:dyDescent="0.25">
      <c r="A159" s="15" t="s">
        <v>157</v>
      </c>
      <c r="B159" s="20">
        <v>0.15</v>
      </c>
      <c r="C159" t="s">
        <v>278</v>
      </c>
      <c r="D159" s="16" t="s">
        <v>321</v>
      </c>
    </row>
    <row r="160" spans="1:4" ht="15.75" x14ac:dyDescent="0.25">
      <c r="A160" s="15" t="s">
        <v>158</v>
      </c>
      <c r="B160" s="20">
        <v>0.4</v>
      </c>
      <c r="C160" t="s">
        <v>278</v>
      </c>
      <c r="D160" s="16" t="s">
        <v>317</v>
      </c>
    </row>
    <row r="161" spans="1:4" ht="15.75" x14ac:dyDescent="0.25">
      <c r="A161" s="15" t="s">
        <v>159</v>
      </c>
      <c r="B161" s="20">
        <v>0.45</v>
      </c>
      <c r="C161" t="s">
        <v>278</v>
      </c>
      <c r="D161" s="16" t="s">
        <v>318</v>
      </c>
    </row>
    <row r="162" spans="1:4" ht="15.75" x14ac:dyDescent="0.25">
      <c r="A162" s="15" t="s">
        <v>160</v>
      </c>
      <c r="B162" s="20">
        <v>0.15</v>
      </c>
      <c r="C162" t="s">
        <v>291</v>
      </c>
      <c r="D162" s="16" t="s">
        <v>321</v>
      </c>
    </row>
    <row r="163" spans="1:4" ht="15.75" x14ac:dyDescent="0.25">
      <c r="A163" s="15" t="s">
        <v>161</v>
      </c>
      <c r="B163" s="20">
        <v>0.16</v>
      </c>
      <c r="C163" t="s">
        <v>291</v>
      </c>
      <c r="D163" s="16" t="s">
        <v>320</v>
      </c>
    </row>
    <row r="164" spans="1:4" ht="15.75" x14ac:dyDescent="0.25">
      <c r="A164" s="15" t="s">
        <v>162</v>
      </c>
      <c r="B164" s="20">
        <v>0.2</v>
      </c>
      <c r="C164" t="s">
        <v>291</v>
      </c>
      <c r="D164" s="16" t="s">
        <v>316</v>
      </c>
    </row>
    <row r="165" spans="1:4" ht="15.75" x14ac:dyDescent="0.25">
      <c r="A165" s="15" t="s">
        <v>163</v>
      </c>
      <c r="B165" s="20">
        <v>0.4</v>
      </c>
      <c r="C165" t="s">
        <v>291</v>
      </c>
      <c r="D165" s="16" t="s">
        <v>317</v>
      </c>
    </row>
    <row r="166" spans="1:4" ht="15.75" x14ac:dyDescent="0.25">
      <c r="A166" s="15" t="s">
        <v>164</v>
      </c>
      <c r="B166" s="20">
        <v>0.4</v>
      </c>
      <c r="C166" t="s">
        <v>291</v>
      </c>
      <c r="D166" s="16" t="s">
        <v>358</v>
      </c>
    </row>
    <row r="167" spans="1:4" ht="15.75" x14ac:dyDescent="0.25">
      <c r="A167" s="15" t="s">
        <v>165</v>
      </c>
      <c r="B167" s="20">
        <v>0.4</v>
      </c>
      <c r="C167" t="s">
        <v>291</v>
      </c>
      <c r="D167" s="16" t="s">
        <v>357</v>
      </c>
    </row>
    <row r="168" spans="1:4" ht="15.75" x14ac:dyDescent="0.25">
      <c r="A168" s="15" t="s">
        <v>166</v>
      </c>
      <c r="B168" s="20">
        <v>0.45</v>
      </c>
      <c r="C168" t="s">
        <v>291</v>
      </c>
      <c r="D168" s="16" t="s">
        <v>318</v>
      </c>
    </row>
    <row r="169" spans="1:4" ht="15.75" x14ac:dyDescent="0.25">
      <c r="A169" s="15" t="s">
        <v>167</v>
      </c>
      <c r="B169" s="20">
        <v>0.49</v>
      </c>
      <c r="C169" t="s">
        <v>291</v>
      </c>
      <c r="D169" s="16" t="s">
        <v>359</v>
      </c>
    </row>
    <row r="170" spans="1:4" ht="15.75" x14ac:dyDescent="0.25">
      <c r="A170" s="15" t="s">
        <v>168</v>
      </c>
      <c r="B170" s="20">
        <v>0.16</v>
      </c>
      <c r="C170" t="s">
        <v>283</v>
      </c>
      <c r="D170" s="16" t="s">
        <v>360</v>
      </c>
    </row>
    <row r="171" spans="1:4" ht="15.75" x14ac:dyDescent="0.25">
      <c r="A171" s="15" t="s">
        <v>169</v>
      </c>
      <c r="B171" s="20">
        <v>0.2</v>
      </c>
      <c r="C171" t="s">
        <v>283</v>
      </c>
      <c r="D171" s="16" t="s">
        <v>316</v>
      </c>
    </row>
    <row r="172" spans="1:4" ht="15.75" x14ac:dyDescent="0.25">
      <c r="A172" s="15" t="s">
        <v>170</v>
      </c>
      <c r="B172" s="20">
        <v>0.21</v>
      </c>
      <c r="C172" t="s">
        <v>283</v>
      </c>
      <c r="D172" s="16" t="s">
        <v>361</v>
      </c>
    </row>
    <row r="173" spans="1:4" ht="15.75" x14ac:dyDescent="0.25">
      <c r="A173" s="15" t="s">
        <v>171</v>
      </c>
      <c r="B173" s="20">
        <v>0.4</v>
      </c>
      <c r="C173" t="s">
        <v>283</v>
      </c>
      <c r="D173" s="16" t="s">
        <v>317</v>
      </c>
    </row>
    <row r="174" spans="1:4" ht="15.75" x14ac:dyDescent="0.25">
      <c r="A174" s="15" t="s">
        <v>171</v>
      </c>
      <c r="B174" s="20">
        <v>0.4</v>
      </c>
      <c r="C174" t="s">
        <v>283</v>
      </c>
      <c r="D174" s="16" t="s">
        <v>362</v>
      </c>
    </row>
    <row r="175" spans="1:4" ht="15.75" x14ac:dyDescent="0.25">
      <c r="A175" s="15" t="s">
        <v>172</v>
      </c>
      <c r="B175" s="20">
        <v>0.45</v>
      </c>
      <c r="C175" t="s">
        <v>171</v>
      </c>
      <c r="D175" s="16" t="s">
        <v>318</v>
      </c>
    </row>
    <row r="176" spans="1:4" ht="15.75" x14ac:dyDescent="0.25">
      <c r="A176" s="15" t="s">
        <v>173</v>
      </c>
      <c r="B176" s="20">
        <v>0.2</v>
      </c>
      <c r="C176" t="s">
        <v>286</v>
      </c>
      <c r="D176" s="16" t="s">
        <v>316</v>
      </c>
    </row>
    <row r="177" spans="1:4" ht="15.75" x14ac:dyDescent="0.25">
      <c r="A177" s="15" t="s">
        <v>174</v>
      </c>
      <c r="B177" s="20">
        <v>0.4</v>
      </c>
      <c r="C177" t="s">
        <v>286</v>
      </c>
      <c r="D177" s="16" t="s">
        <v>317</v>
      </c>
    </row>
    <row r="178" spans="1:4" ht="15.75" x14ac:dyDescent="0.25">
      <c r="A178" s="15" t="s">
        <v>175</v>
      </c>
      <c r="B178" s="20">
        <v>0.45</v>
      </c>
      <c r="C178" t="s">
        <v>286</v>
      </c>
      <c r="D178" s="16" t="s">
        <v>318</v>
      </c>
    </row>
    <row r="179" spans="1:4" ht="15.75" x14ac:dyDescent="0.25">
      <c r="A179" s="15" t="s">
        <v>176</v>
      </c>
      <c r="B179" s="20">
        <v>0.4</v>
      </c>
      <c r="C179" t="s">
        <v>171</v>
      </c>
      <c r="D179" s="16" t="s">
        <v>363</v>
      </c>
    </row>
    <row r="180" spans="1:4" ht="15.75" x14ac:dyDescent="0.25">
      <c r="A180" s="15" t="s">
        <v>177</v>
      </c>
      <c r="B180" s="20">
        <v>0.4</v>
      </c>
      <c r="C180" t="s">
        <v>171</v>
      </c>
      <c r="D180" s="16" t="s">
        <v>364</v>
      </c>
    </row>
    <row r="181" spans="1:4" ht="15.75" x14ac:dyDescent="0.25">
      <c r="A181" s="15" t="s">
        <v>178</v>
      </c>
      <c r="B181" s="20">
        <v>0.4</v>
      </c>
      <c r="C181" t="s">
        <v>171</v>
      </c>
      <c r="D181" s="16" t="s">
        <v>365</v>
      </c>
    </row>
    <row r="182" spans="1:4" ht="15.75" x14ac:dyDescent="0.25">
      <c r="A182" s="15" t="s">
        <v>179</v>
      </c>
      <c r="B182" s="20">
        <v>0.49</v>
      </c>
      <c r="C182" t="s">
        <v>171</v>
      </c>
      <c r="D182" s="16" t="s">
        <v>366</v>
      </c>
    </row>
    <row r="183" spans="1:4" ht="15.75" x14ac:dyDescent="0.25">
      <c r="A183" s="15" t="s">
        <v>180</v>
      </c>
      <c r="B183" s="20">
        <v>0.4</v>
      </c>
      <c r="C183" t="s">
        <v>274</v>
      </c>
      <c r="D183" s="16" t="s">
        <v>317</v>
      </c>
    </row>
    <row r="184" spans="1:4" ht="15.75" x14ac:dyDescent="0.25">
      <c r="A184" s="15" t="s">
        <v>181</v>
      </c>
      <c r="B184" s="20">
        <v>0.8</v>
      </c>
      <c r="C184" t="s">
        <v>314</v>
      </c>
      <c r="D184" s="16" t="s">
        <v>367</v>
      </c>
    </row>
    <row r="185" spans="1:4" ht="15.75" x14ac:dyDescent="0.25">
      <c r="A185" s="15" t="s">
        <v>182</v>
      </c>
      <c r="B185" s="20">
        <v>0.8</v>
      </c>
      <c r="C185" t="s">
        <v>314</v>
      </c>
      <c r="D185" s="16" t="s">
        <v>368</v>
      </c>
    </row>
    <row r="186" spans="1:4" ht="15.75" x14ac:dyDescent="0.25">
      <c r="A186" s="15" t="s">
        <v>183</v>
      </c>
      <c r="B186" s="20">
        <v>0.8</v>
      </c>
      <c r="C186" t="s">
        <v>314</v>
      </c>
      <c r="D186" s="16" t="s">
        <v>369</v>
      </c>
    </row>
    <row r="187" spans="1:4" ht="15.75" x14ac:dyDescent="0.25">
      <c r="A187" s="15" t="s">
        <v>184</v>
      </c>
      <c r="B187" s="20">
        <v>0.8</v>
      </c>
      <c r="C187" t="s">
        <v>314</v>
      </c>
      <c r="D187" s="16" t="s">
        <v>370</v>
      </c>
    </row>
    <row r="188" spans="1:4" ht="15.75" x14ac:dyDescent="0.25">
      <c r="A188" s="15" t="s">
        <v>185</v>
      </c>
      <c r="B188" s="20">
        <v>0.8</v>
      </c>
      <c r="C188" t="s">
        <v>314</v>
      </c>
      <c r="D188" s="16" t="s">
        <v>371</v>
      </c>
    </row>
    <row r="189" spans="1:4" ht="15.75" x14ac:dyDescent="0.25">
      <c r="A189" s="15" t="s">
        <v>186</v>
      </c>
      <c r="B189" s="20">
        <v>0.8</v>
      </c>
      <c r="C189" t="s">
        <v>314</v>
      </c>
      <c r="D189" s="16" t="s">
        <v>372</v>
      </c>
    </row>
    <row r="190" spans="1:4" ht="15.75" x14ac:dyDescent="0.25">
      <c r="A190" s="15" t="s">
        <v>187</v>
      </c>
      <c r="B190" s="20">
        <v>0.8</v>
      </c>
      <c r="C190" t="s">
        <v>314</v>
      </c>
      <c r="D190" s="16" t="s">
        <v>373</v>
      </c>
    </row>
    <row r="191" spans="1:4" ht="15.75" x14ac:dyDescent="0.25">
      <c r="A191" s="15" t="s">
        <v>188</v>
      </c>
      <c r="B191" s="20">
        <v>0.8</v>
      </c>
      <c r="C191" t="s">
        <v>314</v>
      </c>
      <c r="D191" s="16" t="s">
        <v>374</v>
      </c>
    </row>
    <row r="192" spans="1:4" ht="15.75" x14ac:dyDescent="0.25">
      <c r="A192" s="15" t="s">
        <v>188</v>
      </c>
      <c r="B192" s="20">
        <v>0.8</v>
      </c>
      <c r="C192" t="s">
        <v>314</v>
      </c>
      <c r="D192" s="16" t="s">
        <v>375</v>
      </c>
    </row>
    <row r="193" spans="1:4" ht="15.75" x14ac:dyDescent="0.25">
      <c r="A193" s="15" t="s">
        <v>189</v>
      </c>
      <c r="B193" s="20">
        <v>0.8</v>
      </c>
      <c r="C193" t="s">
        <v>188</v>
      </c>
      <c r="D193" s="16" t="s">
        <v>376</v>
      </c>
    </row>
    <row r="194" spans="1:4" ht="15.75" x14ac:dyDescent="0.25">
      <c r="A194" s="15" t="s">
        <v>190</v>
      </c>
      <c r="B194" s="20">
        <v>0.6</v>
      </c>
      <c r="C194" t="s">
        <v>313</v>
      </c>
      <c r="D194" s="16" t="s">
        <v>378</v>
      </c>
    </row>
    <row r="195" spans="1:4" ht="15.75" x14ac:dyDescent="0.25">
      <c r="A195" s="15" t="s">
        <v>191</v>
      </c>
      <c r="B195" s="20">
        <v>0.7</v>
      </c>
      <c r="C195" t="s">
        <v>290</v>
      </c>
      <c r="D195" s="16" t="s">
        <v>381</v>
      </c>
    </row>
    <row r="196" spans="1:4" ht="15.75" x14ac:dyDescent="0.25">
      <c r="A196" s="15" t="s">
        <v>192</v>
      </c>
      <c r="B196" s="20">
        <v>0.6</v>
      </c>
      <c r="C196" t="s">
        <v>313</v>
      </c>
      <c r="D196" s="16" t="s">
        <v>377</v>
      </c>
    </row>
    <row r="197" spans="1:4" ht="15.75" x14ac:dyDescent="0.25">
      <c r="A197" s="15" t="s">
        <v>193</v>
      </c>
      <c r="B197" s="20">
        <v>0.7</v>
      </c>
      <c r="C197" t="s">
        <v>290</v>
      </c>
      <c r="D197" s="16" t="s">
        <v>377</v>
      </c>
    </row>
    <row r="198" spans="1:4" ht="15.75" x14ac:dyDescent="0.25">
      <c r="A198" s="15" t="s">
        <v>194</v>
      </c>
      <c r="B198" s="20">
        <v>0.6</v>
      </c>
      <c r="C198" t="s">
        <v>313</v>
      </c>
      <c r="D198" s="16" t="s">
        <v>379</v>
      </c>
    </row>
    <row r="199" spans="1:4" ht="15.75" x14ac:dyDescent="0.25">
      <c r="A199" s="15" t="s">
        <v>195</v>
      </c>
      <c r="B199" s="20">
        <v>0.7</v>
      </c>
      <c r="C199" t="s">
        <v>290</v>
      </c>
      <c r="D199" s="16" t="s">
        <v>379</v>
      </c>
    </row>
    <row r="200" spans="1:4" ht="15.75" x14ac:dyDescent="0.25">
      <c r="A200" s="15" t="s">
        <v>196</v>
      </c>
      <c r="B200" s="20">
        <v>0.6</v>
      </c>
      <c r="C200" t="s">
        <v>313</v>
      </c>
      <c r="D200" s="16" t="s">
        <v>380</v>
      </c>
    </row>
    <row r="201" spans="1:4" ht="15.75" x14ac:dyDescent="0.25">
      <c r="A201" s="15" t="s">
        <v>197</v>
      </c>
      <c r="B201" s="20">
        <v>0.7</v>
      </c>
      <c r="C201" t="s">
        <v>290</v>
      </c>
      <c r="D201" s="16" t="s">
        <v>380</v>
      </c>
    </row>
    <row r="202" spans="1:4" ht="15.75" x14ac:dyDescent="0.25">
      <c r="A202" s="15" t="s">
        <v>198</v>
      </c>
      <c r="B202" s="20">
        <v>0.7</v>
      </c>
      <c r="C202" t="s">
        <v>290</v>
      </c>
      <c r="D202" s="16" t="s">
        <v>382</v>
      </c>
    </row>
    <row r="203" spans="1:4" ht="15.75" x14ac:dyDescent="0.25">
      <c r="A203" s="15" t="s">
        <v>199</v>
      </c>
      <c r="B203" s="20">
        <v>0.93</v>
      </c>
      <c r="C203" t="s">
        <v>315</v>
      </c>
      <c r="D203" s="16" t="s">
        <v>383</v>
      </c>
    </row>
    <row r="204" spans="1:4" ht="15.75" x14ac:dyDescent="0.25">
      <c r="A204" s="15" t="s">
        <v>200</v>
      </c>
      <c r="B204" s="20">
        <v>0.93</v>
      </c>
      <c r="C204" t="s">
        <v>315</v>
      </c>
      <c r="D204" s="16" t="s">
        <v>384</v>
      </c>
    </row>
    <row r="205" spans="1:4" ht="15.75" x14ac:dyDescent="0.25">
      <c r="A205" s="15" t="s">
        <v>201</v>
      </c>
      <c r="B205" s="20">
        <v>0.9</v>
      </c>
      <c r="C205" t="s">
        <v>315</v>
      </c>
      <c r="D205" s="16" t="s">
        <v>385</v>
      </c>
    </row>
    <row r="206" spans="1:4" ht="15.75" x14ac:dyDescent="0.25">
      <c r="A206" s="17" t="s">
        <v>270</v>
      </c>
      <c r="B206" s="19"/>
      <c r="C206" t="s">
        <v>279</v>
      </c>
      <c r="D206" s="13"/>
    </row>
    <row r="207" spans="1:4" ht="15.75" x14ac:dyDescent="0.25">
      <c r="A207" s="17" t="s">
        <v>271</v>
      </c>
      <c r="B207" s="19"/>
      <c r="C207" t="s">
        <v>273</v>
      </c>
      <c r="D207" s="13"/>
    </row>
    <row r="208" spans="1:4" ht="15.75" x14ac:dyDescent="0.25">
      <c r="A208" s="17" t="s">
        <v>272</v>
      </c>
      <c r="B208" s="19"/>
      <c r="C208">
        <v>0</v>
      </c>
      <c r="D208" s="13"/>
    </row>
    <row r="209" spans="1:4" ht="15.75" x14ac:dyDescent="0.25">
      <c r="A209" s="17" t="s">
        <v>273</v>
      </c>
      <c r="B209" s="19"/>
      <c r="C209" t="s">
        <v>277</v>
      </c>
      <c r="D209" s="13"/>
    </row>
    <row r="210" spans="1:4" ht="15.75" x14ac:dyDescent="0.25">
      <c r="A210" s="17" t="s">
        <v>274</v>
      </c>
      <c r="B210" s="19"/>
      <c r="C210" t="s">
        <v>286</v>
      </c>
      <c r="D210" s="13"/>
    </row>
    <row r="211" spans="1:4" ht="15.75" x14ac:dyDescent="0.25">
      <c r="A211" s="17" t="s">
        <v>275</v>
      </c>
      <c r="B211" s="19"/>
      <c r="C211" t="s">
        <v>276</v>
      </c>
      <c r="D211" s="13"/>
    </row>
    <row r="212" spans="1:4" ht="15.75" x14ac:dyDescent="0.25">
      <c r="A212" s="17" t="s">
        <v>276</v>
      </c>
      <c r="B212" s="19"/>
      <c r="C212" t="s">
        <v>293</v>
      </c>
      <c r="D212" s="13"/>
    </row>
    <row r="213" spans="1:4" ht="15.75" x14ac:dyDescent="0.25">
      <c r="A213" s="17" t="s">
        <v>277</v>
      </c>
      <c r="B213" s="19"/>
      <c r="C213" t="s">
        <v>282</v>
      </c>
      <c r="D213" s="13"/>
    </row>
    <row r="214" spans="1:4" ht="15.75" x14ac:dyDescent="0.25">
      <c r="A214" s="17" t="s">
        <v>278</v>
      </c>
      <c r="B214" s="19"/>
      <c r="C214" t="s">
        <v>300</v>
      </c>
      <c r="D214" s="13"/>
    </row>
    <row r="215" spans="1:4" ht="15.75" x14ac:dyDescent="0.25">
      <c r="A215" s="17" t="s">
        <v>279</v>
      </c>
      <c r="B215" s="19"/>
      <c r="C215" t="s">
        <v>304</v>
      </c>
      <c r="D215" s="13"/>
    </row>
    <row r="216" spans="1:4" ht="15.75" x14ac:dyDescent="0.25">
      <c r="A216" s="17" t="s">
        <v>280</v>
      </c>
      <c r="B216" s="19"/>
      <c r="C216" t="s">
        <v>306</v>
      </c>
      <c r="D216" s="13"/>
    </row>
    <row r="217" spans="1:4" ht="15.75" x14ac:dyDescent="0.25">
      <c r="A217" s="17" t="s">
        <v>281</v>
      </c>
      <c r="B217" s="19"/>
      <c r="C217" t="s">
        <v>272</v>
      </c>
      <c r="D217" s="13"/>
    </row>
    <row r="218" spans="1:4" ht="15.75" x14ac:dyDescent="0.25">
      <c r="A218" s="17" t="s">
        <v>282</v>
      </c>
      <c r="B218" s="19"/>
      <c r="C218" t="s">
        <v>281</v>
      </c>
      <c r="D218" s="13"/>
    </row>
    <row r="219" spans="1:4" ht="15.75" x14ac:dyDescent="0.25">
      <c r="A219" s="17" t="s">
        <v>283</v>
      </c>
      <c r="B219" s="19"/>
      <c r="C219" t="s">
        <v>291</v>
      </c>
      <c r="D219" s="13"/>
    </row>
    <row r="220" spans="1:4" ht="15.75" x14ac:dyDescent="0.25">
      <c r="A220" s="17" t="s">
        <v>284</v>
      </c>
      <c r="B220" s="19"/>
      <c r="C220" t="s">
        <v>301</v>
      </c>
      <c r="D220" s="13"/>
    </row>
    <row r="221" spans="1:4" ht="15.75" x14ac:dyDescent="0.25">
      <c r="A221" s="17" t="s">
        <v>286</v>
      </c>
      <c r="B221" s="19"/>
      <c r="C221" t="s">
        <v>171</v>
      </c>
      <c r="D221" s="13"/>
    </row>
    <row r="222" spans="1:4" ht="15.75" x14ac:dyDescent="0.25">
      <c r="A222" s="17" t="s">
        <v>287</v>
      </c>
      <c r="B222" s="19"/>
      <c r="C222" t="s">
        <v>270</v>
      </c>
      <c r="D222" s="13"/>
    </row>
    <row r="223" spans="1:4" ht="15.75" x14ac:dyDescent="0.25">
      <c r="A223" s="17" t="s">
        <v>288</v>
      </c>
      <c r="B223" s="19"/>
      <c r="C223" t="s">
        <v>287</v>
      </c>
      <c r="D223" s="13"/>
    </row>
    <row r="224" spans="1:4" ht="15.75" x14ac:dyDescent="0.25">
      <c r="A224" s="17" t="s">
        <v>289</v>
      </c>
      <c r="B224" s="19"/>
      <c r="C224" t="s">
        <v>303</v>
      </c>
      <c r="D224" s="13"/>
    </row>
    <row r="225" spans="1:4" ht="15.75" x14ac:dyDescent="0.25">
      <c r="A225" s="17" t="s">
        <v>290</v>
      </c>
      <c r="B225" s="19"/>
      <c r="C225" t="s">
        <v>313</v>
      </c>
      <c r="D225" s="13"/>
    </row>
    <row r="226" spans="1:4" ht="15.75" x14ac:dyDescent="0.25">
      <c r="A226" s="17" t="s">
        <v>291</v>
      </c>
      <c r="B226" s="19"/>
      <c r="C226" t="s">
        <v>278</v>
      </c>
      <c r="D226" s="13"/>
    </row>
    <row r="227" spans="1:4" ht="15.75" x14ac:dyDescent="0.25">
      <c r="A227" s="17" t="s">
        <v>292</v>
      </c>
      <c r="B227" s="19"/>
      <c r="C227" t="s">
        <v>284</v>
      </c>
      <c r="D227" s="13"/>
    </row>
    <row r="228" spans="1:4" ht="15.75" x14ac:dyDescent="0.25">
      <c r="A228" s="17" t="s">
        <v>293</v>
      </c>
      <c r="B228" s="19"/>
      <c r="C228" t="s">
        <v>295</v>
      </c>
      <c r="D228" s="13"/>
    </row>
    <row r="229" spans="1:4" ht="15.75" x14ac:dyDescent="0.25">
      <c r="A229" s="17" t="s">
        <v>294</v>
      </c>
      <c r="B229" s="19"/>
      <c r="C229" t="s">
        <v>297</v>
      </c>
      <c r="D229" s="13"/>
    </row>
    <row r="230" spans="1:4" ht="15.75" x14ac:dyDescent="0.25">
      <c r="A230" s="17" t="s">
        <v>295</v>
      </c>
      <c r="B230" s="19"/>
      <c r="C230" t="s">
        <v>299</v>
      </c>
      <c r="D230" s="13"/>
    </row>
    <row r="231" spans="1:4" ht="15.75" x14ac:dyDescent="0.25">
      <c r="A231" s="17" t="s">
        <v>296</v>
      </c>
      <c r="B231" s="19"/>
      <c r="C231" t="s">
        <v>292</v>
      </c>
      <c r="D231" s="13"/>
    </row>
    <row r="232" spans="1:4" ht="15.75" x14ac:dyDescent="0.25">
      <c r="A232" s="17" t="s">
        <v>297</v>
      </c>
      <c r="B232" s="19"/>
      <c r="C232" t="s">
        <v>92</v>
      </c>
      <c r="D232" s="13"/>
    </row>
    <row r="233" spans="1:4" ht="15.75" x14ac:dyDescent="0.25">
      <c r="A233" s="17" t="s">
        <v>298</v>
      </c>
      <c r="B233" s="19"/>
      <c r="C233" t="s">
        <v>288</v>
      </c>
      <c r="D233" s="13"/>
    </row>
    <row r="234" spans="1:4" ht="15.75" x14ac:dyDescent="0.25">
      <c r="A234" s="17" t="s">
        <v>299</v>
      </c>
      <c r="B234" s="19"/>
      <c r="C234" t="s">
        <v>302</v>
      </c>
      <c r="D234" s="13"/>
    </row>
    <row r="235" spans="1:4" ht="18" x14ac:dyDescent="0.4">
      <c r="A235" s="22" t="s">
        <v>300</v>
      </c>
      <c r="B235" s="13"/>
      <c r="C235">
        <v>0</v>
      </c>
      <c r="D235" s="13"/>
    </row>
    <row r="236" spans="1:4" ht="15.75" x14ac:dyDescent="0.25">
      <c r="A236" s="17" t="s">
        <v>301</v>
      </c>
      <c r="B236" s="19"/>
      <c r="C236" t="s">
        <v>309</v>
      </c>
      <c r="D236" s="13"/>
    </row>
    <row r="237" spans="1:4" ht="15.75" x14ac:dyDescent="0.25">
      <c r="A237" s="17" t="s">
        <v>302</v>
      </c>
      <c r="B237" s="19"/>
      <c r="C237" t="s">
        <v>296</v>
      </c>
      <c r="D237" s="13"/>
    </row>
    <row r="238" spans="1:4" ht="15.75" x14ac:dyDescent="0.25">
      <c r="A238" s="17" t="s">
        <v>303</v>
      </c>
      <c r="B238" s="19"/>
      <c r="C238" t="s">
        <v>308</v>
      </c>
      <c r="D238" s="13"/>
    </row>
    <row r="239" spans="1:4" ht="15.75" x14ac:dyDescent="0.25">
      <c r="A239" s="17" t="s">
        <v>304</v>
      </c>
      <c r="B239" s="19"/>
      <c r="C239" t="s">
        <v>311</v>
      </c>
      <c r="D239" s="13"/>
    </row>
    <row r="240" spans="1:4" ht="15.75" x14ac:dyDescent="0.25">
      <c r="A240" s="17" t="s">
        <v>305</v>
      </c>
      <c r="B240" s="19"/>
      <c r="C240" t="s">
        <v>298</v>
      </c>
      <c r="D240" s="13"/>
    </row>
    <row r="241" spans="1:4" ht="15.75" x14ac:dyDescent="0.25">
      <c r="A241" s="17" t="s">
        <v>306</v>
      </c>
      <c r="B241" s="19"/>
      <c r="C241" t="s">
        <v>275</v>
      </c>
      <c r="D241" s="13"/>
    </row>
    <row r="242" spans="1:4" ht="15.75" x14ac:dyDescent="0.25">
      <c r="A242" s="17" t="s">
        <v>308</v>
      </c>
      <c r="B242" s="19"/>
      <c r="C242" t="s">
        <v>77</v>
      </c>
      <c r="D242" s="13"/>
    </row>
    <row r="243" spans="1:4" ht="15.75" x14ac:dyDescent="0.25">
      <c r="A243" s="17" t="s">
        <v>309</v>
      </c>
      <c r="B243" s="19"/>
      <c r="C243" t="s">
        <v>312</v>
      </c>
      <c r="D243" s="13"/>
    </row>
    <row r="244" spans="1:4" ht="15.75" x14ac:dyDescent="0.25">
      <c r="A244" s="17" t="s">
        <v>310</v>
      </c>
      <c r="B244" s="19"/>
      <c r="C244" t="s">
        <v>289</v>
      </c>
      <c r="D244" s="13"/>
    </row>
    <row r="245" spans="1:4" ht="15.75" x14ac:dyDescent="0.25">
      <c r="A245" s="17" t="s">
        <v>311</v>
      </c>
      <c r="B245" s="19"/>
      <c r="C245" t="s">
        <v>294</v>
      </c>
      <c r="D245" s="13"/>
    </row>
    <row r="246" spans="1:4" ht="15.75" x14ac:dyDescent="0.25">
      <c r="A246" s="17" t="s">
        <v>312</v>
      </c>
      <c r="B246" s="19"/>
      <c r="C246" t="s">
        <v>24</v>
      </c>
      <c r="D246" s="13"/>
    </row>
    <row r="247" spans="1:4" ht="15.75" x14ac:dyDescent="0.25">
      <c r="A247" s="17" t="s">
        <v>313</v>
      </c>
      <c r="B247" s="19"/>
      <c r="C247" t="s">
        <v>188</v>
      </c>
      <c r="D247" s="13"/>
    </row>
    <row r="248" spans="1:4" ht="15.75" x14ac:dyDescent="0.25">
      <c r="A248" s="17" t="s">
        <v>314</v>
      </c>
      <c r="B248" s="19"/>
      <c r="C248" t="s">
        <v>274</v>
      </c>
      <c r="D248" s="13"/>
    </row>
    <row r="249" spans="1:4" ht="15.75" x14ac:dyDescent="0.25">
      <c r="A249" s="17" t="s">
        <v>315</v>
      </c>
      <c r="B249" s="19"/>
      <c r="C249" t="s">
        <v>290</v>
      </c>
      <c r="D249" s="13"/>
    </row>
    <row r="250" spans="1:4" x14ac:dyDescent="0.25">
      <c r="A250" s="13"/>
      <c r="B250" s="13"/>
      <c r="C250" t="s">
        <v>272</v>
      </c>
      <c r="D250" s="13"/>
    </row>
    <row r="251" spans="1:4" x14ac:dyDescent="0.25">
      <c r="A251" s="13"/>
      <c r="B251" s="13"/>
      <c r="C251" t="s">
        <v>272</v>
      </c>
      <c r="D251" s="13"/>
    </row>
    <row r="252" spans="1:4" x14ac:dyDescent="0.25">
      <c r="A252" s="13"/>
      <c r="B252" s="13"/>
      <c r="C252" t="s">
        <v>281</v>
      </c>
      <c r="D252" s="13"/>
    </row>
    <row r="253" spans="1:4" x14ac:dyDescent="0.25">
      <c r="A253" s="13"/>
      <c r="B253" s="13"/>
      <c r="C253" t="s">
        <v>281</v>
      </c>
      <c r="D253" s="13"/>
    </row>
    <row r="254" spans="1:4" x14ac:dyDescent="0.25">
      <c r="A254" s="13"/>
      <c r="B254" s="13"/>
      <c r="C254" t="s">
        <v>282</v>
      </c>
      <c r="D254" s="13"/>
    </row>
    <row r="255" spans="1:4" x14ac:dyDescent="0.25">
      <c r="A255" s="13"/>
      <c r="B255" s="13"/>
      <c r="C255" t="s">
        <v>282</v>
      </c>
      <c r="D255" s="13"/>
    </row>
    <row r="256" spans="1:4" x14ac:dyDescent="0.25">
      <c r="A256" s="13"/>
      <c r="B256" s="13"/>
      <c r="C256" t="s">
        <v>277</v>
      </c>
      <c r="D256" s="13"/>
    </row>
    <row r="257" spans="1:4" x14ac:dyDescent="0.25">
      <c r="A257" s="13"/>
      <c r="B257" s="13"/>
      <c r="C257" t="s">
        <v>277</v>
      </c>
      <c r="D257" s="13"/>
    </row>
    <row r="258" spans="1:4" x14ac:dyDescent="0.25">
      <c r="A258" s="13"/>
      <c r="B258" s="13"/>
      <c r="C258" t="s">
        <v>273</v>
      </c>
      <c r="D258" s="13"/>
    </row>
    <row r="259" spans="1:4" x14ac:dyDescent="0.25">
      <c r="A259" s="13"/>
      <c r="B259" s="13"/>
      <c r="C259" t="s">
        <v>273</v>
      </c>
      <c r="D259" s="13"/>
    </row>
    <row r="260" spans="1:4" ht="15.75" x14ac:dyDescent="0.25">
      <c r="A260" s="15"/>
      <c r="B260" s="20"/>
      <c r="C260" t="s">
        <v>271</v>
      </c>
      <c r="D260" s="16" t="s">
        <v>320</v>
      </c>
    </row>
    <row r="261" spans="1:4" x14ac:dyDescent="0.25">
      <c r="A261" s="13"/>
      <c r="B261" s="13"/>
      <c r="C261" t="s">
        <v>24</v>
      </c>
      <c r="D261" s="13"/>
    </row>
    <row r="262" spans="1:4" x14ac:dyDescent="0.25">
      <c r="A262" s="13"/>
      <c r="B262" s="13"/>
      <c r="C262" t="s">
        <v>24</v>
      </c>
      <c r="D262" s="13"/>
    </row>
    <row r="263" spans="1:4" x14ac:dyDescent="0.25">
      <c r="A263" s="13"/>
      <c r="B263" s="13"/>
      <c r="C263" t="s">
        <v>312</v>
      </c>
      <c r="D263" s="13"/>
    </row>
    <row r="264" spans="1:4" x14ac:dyDescent="0.25">
      <c r="A264" s="13"/>
      <c r="B264" s="13"/>
      <c r="C264" t="s">
        <v>312</v>
      </c>
      <c r="D264" s="13"/>
    </row>
    <row r="265" spans="1:4" x14ac:dyDescent="0.25">
      <c r="A265" s="13"/>
      <c r="B265" s="13"/>
      <c r="C265" t="s">
        <v>309</v>
      </c>
      <c r="D265" s="13"/>
    </row>
    <row r="266" spans="1:4" x14ac:dyDescent="0.25">
      <c r="A266" s="13"/>
      <c r="B266" s="13"/>
      <c r="C266" t="s">
        <v>309</v>
      </c>
      <c r="D266" s="13"/>
    </row>
    <row r="267" spans="1:4" x14ac:dyDescent="0.25">
      <c r="A267" s="13"/>
      <c r="B267" s="13"/>
      <c r="C267" t="s">
        <v>301</v>
      </c>
      <c r="D267" s="13"/>
    </row>
    <row r="268" spans="1:4" x14ac:dyDescent="0.25">
      <c r="A268" s="13"/>
      <c r="B268" s="13"/>
      <c r="C268" t="s">
        <v>301</v>
      </c>
      <c r="D268" s="13"/>
    </row>
    <row r="269" spans="1:4" x14ac:dyDescent="0.25">
      <c r="A269" s="13"/>
      <c r="B269" s="13"/>
      <c r="C269" t="s">
        <v>284</v>
      </c>
      <c r="D269" s="13"/>
    </row>
    <row r="270" spans="1:4" x14ac:dyDescent="0.25">
      <c r="A270" s="13"/>
      <c r="B270" s="13"/>
      <c r="C270" t="s">
        <v>284</v>
      </c>
      <c r="D270" s="13"/>
    </row>
    <row r="271" spans="1:4" x14ac:dyDescent="0.25">
      <c r="A271" s="13"/>
      <c r="B271" s="13"/>
      <c r="C271" t="s">
        <v>292</v>
      </c>
      <c r="D271" s="13"/>
    </row>
    <row r="272" spans="1:4" x14ac:dyDescent="0.25">
      <c r="A272" s="13"/>
      <c r="B272" s="13"/>
      <c r="C272" t="s">
        <v>292</v>
      </c>
      <c r="D272" s="13"/>
    </row>
    <row r="273" spans="1:4" x14ac:dyDescent="0.25">
      <c r="A273" s="13"/>
      <c r="B273" s="13"/>
      <c r="C273" t="s">
        <v>296</v>
      </c>
      <c r="D273" s="13"/>
    </row>
    <row r="274" spans="1:4" x14ac:dyDescent="0.25">
      <c r="A274" s="13"/>
      <c r="B274" s="13"/>
      <c r="C274" t="s">
        <v>296</v>
      </c>
      <c r="D274" s="13"/>
    </row>
    <row r="275" spans="1:4" x14ac:dyDescent="0.25">
      <c r="A275" s="13"/>
      <c r="B275" s="13"/>
      <c r="C275" t="s">
        <v>302</v>
      </c>
      <c r="D275" s="13"/>
    </row>
    <row r="276" spans="1:4" x14ac:dyDescent="0.25">
      <c r="A276" s="13"/>
      <c r="B276" s="13"/>
      <c r="C276" t="s">
        <v>302</v>
      </c>
      <c r="D276" s="13"/>
    </row>
    <row r="277" spans="1:4" x14ac:dyDescent="0.25">
      <c r="A277" s="13"/>
      <c r="B277" s="13"/>
      <c r="C277" t="s">
        <v>299</v>
      </c>
      <c r="D277" s="13"/>
    </row>
    <row r="278" spans="1:4" x14ac:dyDescent="0.25">
      <c r="A278" s="13"/>
      <c r="B278" s="13"/>
      <c r="C278" t="s">
        <v>299</v>
      </c>
      <c r="D278" s="13"/>
    </row>
    <row r="279" spans="1:4" x14ac:dyDescent="0.25">
      <c r="A279" s="13"/>
      <c r="B279" s="13"/>
      <c r="C279" t="s">
        <v>295</v>
      </c>
      <c r="D279" s="13"/>
    </row>
    <row r="280" spans="1:4" x14ac:dyDescent="0.25">
      <c r="A280" s="13"/>
      <c r="B280" s="13"/>
      <c r="C280" t="s">
        <v>295</v>
      </c>
      <c r="D280" s="13"/>
    </row>
    <row r="281" spans="1:4" x14ac:dyDescent="0.25">
      <c r="A281" s="13"/>
      <c r="B281" s="13"/>
      <c r="C281" t="s">
        <v>293</v>
      </c>
      <c r="D281" s="13"/>
    </row>
    <row r="282" spans="1:4" x14ac:dyDescent="0.25">
      <c r="A282" s="13"/>
      <c r="B282" s="13"/>
      <c r="C282" t="s">
        <v>293</v>
      </c>
      <c r="D282" s="13"/>
    </row>
    <row r="283" spans="1:4" x14ac:dyDescent="0.25">
      <c r="A283" s="13"/>
      <c r="B283" s="13"/>
      <c r="C283" t="s">
        <v>276</v>
      </c>
      <c r="D283" s="13"/>
    </row>
    <row r="284" spans="1:4" x14ac:dyDescent="0.25">
      <c r="A284" s="13"/>
      <c r="B284" s="13"/>
      <c r="C284" t="s">
        <v>276</v>
      </c>
      <c r="D284" s="13"/>
    </row>
    <row r="285" spans="1:4" x14ac:dyDescent="0.25">
      <c r="A285" s="13"/>
      <c r="B285" s="13"/>
      <c r="C285" t="s">
        <v>275</v>
      </c>
      <c r="D285" s="13"/>
    </row>
    <row r="286" spans="1:4" x14ac:dyDescent="0.25">
      <c r="A286" s="13"/>
      <c r="B286" s="13"/>
      <c r="C286" t="s">
        <v>275</v>
      </c>
      <c r="D286" s="13"/>
    </row>
    <row r="287" spans="1:4" x14ac:dyDescent="0.25">
      <c r="A287" s="13"/>
      <c r="B287" s="13"/>
      <c r="C287" t="s">
        <v>306</v>
      </c>
      <c r="D287" s="13"/>
    </row>
    <row r="288" spans="1:4" x14ac:dyDescent="0.25">
      <c r="A288" s="13"/>
      <c r="B288" s="13"/>
      <c r="C288" t="s">
        <v>306</v>
      </c>
      <c r="D288" s="13"/>
    </row>
    <row r="289" spans="1:4" ht="15.75" x14ac:dyDescent="0.25">
      <c r="A289" s="15"/>
      <c r="B289" s="20"/>
      <c r="C289" t="s">
        <v>280</v>
      </c>
      <c r="D289" s="16"/>
    </row>
    <row r="290" spans="1:4" x14ac:dyDescent="0.25">
      <c r="A290" s="13"/>
      <c r="B290" s="13"/>
      <c r="C290" t="s">
        <v>77</v>
      </c>
      <c r="D290" s="13"/>
    </row>
    <row r="291" spans="1:4" x14ac:dyDescent="0.25">
      <c r="A291" s="13"/>
      <c r="B291" s="13"/>
      <c r="C291" t="s">
        <v>77</v>
      </c>
      <c r="D291" s="13"/>
    </row>
    <row r="292" spans="1:4" x14ac:dyDescent="0.25">
      <c r="A292" s="13"/>
      <c r="B292" s="13"/>
      <c r="C292" t="s">
        <v>308</v>
      </c>
      <c r="D292" s="13"/>
    </row>
    <row r="293" spans="1:4" x14ac:dyDescent="0.25">
      <c r="A293" s="13"/>
      <c r="B293" s="13"/>
      <c r="C293" t="s">
        <v>308</v>
      </c>
      <c r="D293" s="13"/>
    </row>
    <row r="294" spans="1:4" x14ac:dyDescent="0.25">
      <c r="A294" s="13"/>
      <c r="B294" s="13"/>
      <c r="C294" t="s">
        <v>303</v>
      </c>
      <c r="D294" s="13"/>
    </row>
    <row r="295" spans="1:4" x14ac:dyDescent="0.25">
      <c r="A295" s="13"/>
      <c r="B295" s="13"/>
      <c r="C295" t="s">
        <v>303</v>
      </c>
      <c r="D295" s="13"/>
    </row>
    <row r="296" spans="1:4" x14ac:dyDescent="0.25">
      <c r="A296" s="13"/>
      <c r="B296" s="13"/>
      <c r="C296" t="s">
        <v>289</v>
      </c>
      <c r="D296" s="13"/>
    </row>
    <row r="297" spans="1:4" ht="15.75" x14ac:dyDescent="0.25">
      <c r="A297" s="23"/>
      <c r="B297" s="24"/>
      <c r="C297" t="s">
        <v>289</v>
      </c>
      <c r="D297" s="23"/>
    </row>
    <row r="298" spans="1:4" ht="15.75" x14ac:dyDescent="0.25">
      <c r="A298" s="15"/>
      <c r="B298" s="20"/>
      <c r="C298" t="s">
        <v>310</v>
      </c>
      <c r="D298" s="16"/>
    </row>
    <row r="299" spans="1:4" x14ac:dyDescent="0.25">
      <c r="A299" s="13"/>
      <c r="B299" s="13"/>
      <c r="C299" t="s">
        <v>92</v>
      </c>
      <c r="D299" s="13"/>
    </row>
    <row r="300" spans="1:4" x14ac:dyDescent="0.25">
      <c r="A300" s="13"/>
      <c r="B300" s="13"/>
      <c r="C300" t="s">
        <v>92</v>
      </c>
      <c r="D300" s="13"/>
    </row>
    <row r="301" spans="1:4" x14ac:dyDescent="0.25">
      <c r="A301" s="13"/>
      <c r="B301" s="13"/>
      <c r="C301" t="s">
        <v>297</v>
      </c>
      <c r="D301" s="13"/>
    </row>
    <row r="302" spans="1:4" x14ac:dyDescent="0.25">
      <c r="A302" s="13"/>
      <c r="B302" s="13"/>
      <c r="C302" t="s">
        <v>297</v>
      </c>
      <c r="D302" s="13"/>
    </row>
    <row r="303" spans="1:4" x14ac:dyDescent="0.25">
      <c r="A303" s="13"/>
      <c r="B303" s="13"/>
      <c r="C303" t="s">
        <v>294</v>
      </c>
      <c r="D303" s="13"/>
    </row>
    <row r="304" spans="1:4" x14ac:dyDescent="0.25">
      <c r="A304" s="13"/>
      <c r="B304" s="13"/>
      <c r="C304" t="s">
        <v>294</v>
      </c>
      <c r="D304" s="13"/>
    </row>
    <row r="305" spans="1:4" x14ac:dyDescent="0.25">
      <c r="A305" s="13"/>
      <c r="B305" s="13"/>
      <c r="C305" t="s">
        <v>311</v>
      </c>
      <c r="D305" s="13"/>
    </row>
    <row r="306" spans="1:4" x14ac:dyDescent="0.25">
      <c r="A306" s="13"/>
      <c r="B306" s="13"/>
      <c r="C306" t="s">
        <v>311</v>
      </c>
      <c r="D306" s="13"/>
    </row>
    <row r="307" spans="1:4" x14ac:dyDescent="0.25">
      <c r="A307" s="13"/>
      <c r="B307" s="13"/>
      <c r="C307" t="s">
        <v>304</v>
      </c>
      <c r="D307" s="13"/>
    </row>
    <row r="308" spans="1:4" x14ac:dyDescent="0.25">
      <c r="A308" s="13"/>
      <c r="B308" s="13"/>
      <c r="C308" t="s">
        <v>304</v>
      </c>
      <c r="D308" s="13"/>
    </row>
    <row r="309" spans="1:4" x14ac:dyDescent="0.25">
      <c r="A309" s="13"/>
      <c r="B309" s="13"/>
      <c r="C309" t="s">
        <v>279</v>
      </c>
      <c r="D309" s="13"/>
    </row>
    <row r="310" spans="1:4" x14ac:dyDescent="0.25">
      <c r="A310" s="13"/>
      <c r="B310" s="13"/>
      <c r="C310" t="s">
        <v>279</v>
      </c>
      <c r="D310" s="13"/>
    </row>
    <row r="311" spans="1:4" x14ac:dyDescent="0.25">
      <c r="A311" s="13"/>
      <c r="B311" s="13"/>
      <c r="C311" t="s">
        <v>270</v>
      </c>
      <c r="D311" s="13"/>
    </row>
    <row r="312" spans="1:4" x14ac:dyDescent="0.25">
      <c r="A312" s="13"/>
      <c r="B312" s="13"/>
      <c r="C312" t="s">
        <v>270</v>
      </c>
      <c r="D312" s="13"/>
    </row>
    <row r="313" spans="1:4" x14ac:dyDescent="0.25">
      <c r="A313" s="13"/>
      <c r="B313" s="13"/>
      <c r="C313" t="s">
        <v>287</v>
      </c>
      <c r="D313" s="13"/>
    </row>
    <row r="314" spans="1:4" x14ac:dyDescent="0.25">
      <c r="A314" s="13"/>
      <c r="B314" s="13"/>
      <c r="C314" t="s">
        <v>287</v>
      </c>
      <c r="D314" s="13"/>
    </row>
    <row r="315" spans="1:4" x14ac:dyDescent="0.25">
      <c r="A315" s="13"/>
      <c r="B315" s="13"/>
      <c r="C315" t="s">
        <v>288</v>
      </c>
      <c r="D315" s="13"/>
    </row>
    <row r="316" spans="1:4" x14ac:dyDescent="0.25">
      <c r="A316" s="13"/>
      <c r="B316" s="13"/>
      <c r="C316" t="s">
        <v>288</v>
      </c>
      <c r="D316" s="13"/>
    </row>
    <row r="317" spans="1:4" x14ac:dyDescent="0.25">
      <c r="A317" s="13"/>
      <c r="B317" s="13"/>
      <c r="C317" t="s">
        <v>298</v>
      </c>
      <c r="D317" s="13"/>
    </row>
    <row r="318" spans="1:4" x14ac:dyDescent="0.25">
      <c r="A318" s="13"/>
      <c r="B318" s="13"/>
      <c r="C318" t="s">
        <v>298</v>
      </c>
      <c r="D318" s="13"/>
    </row>
    <row r="319" spans="1:4" x14ac:dyDescent="0.25">
      <c r="A319" s="13"/>
      <c r="B319" s="13"/>
      <c r="C319" t="s">
        <v>305</v>
      </c>
      <c r="D319" s="13"/>
    </row>
    <row r="320" spans="1:4" x14ac:dyDescent="0.25">
      <c r="A320" s="13"/>
      <c r="B320" s="13"/>
      <c r="C320" t="s">
        <v>305</v>
      </c>
      <c r="D320" s="13"/>
    </row>
    <row r="321" spans="1:4" x14ac:dyDescent="0.25">
      <c r="A321" s="13"/>
      <c r="B321" s="13"/>
      <c r="C321">
        <v>0</v>
      </c>
      <c r="D321" s="13"/>
    </row>
    <row r="322" spans="1:4" x14ac:dyDescent="0.25">
      <c r="A322" s="13"/>
      <c r="B322" s="13"/>
      <c r="C322" t="s">
        <v>300</v>
      </c>
      <c r="D322" s="13"/>
    </row>
    <row r="323" spans="1:4" x14ac:dyDescent="0.25">
      <c r="A323" s="13"/>
      <c r="B323" s="13"/>
      <c r="C323" t="s">
        <v>300</v>
      </c>
      <c r="D323" s="13"/>
    </row>
    <row r="324" spans="1:4" x14ac:dyDescent="0.25">
      <c r="A324" s="13"/>
      <c r="B324" s="13"/>
      <c r="C324" t="s">
        <v>278</v>
      </c>
      <c r="D324" s="13"/>
    </row>
    <row r="325" spans="1:4" x14ac:dyDescent="0.25">
      <c r="A325" s="13"/>
      <c r="B325" s="13"/>
      <c r="C325" t="s">
        <v>278</v>
      </c>
      <c r="D325" s="13"/>
    </row>
    <row r="326" spans="1:4" x14ac:dyDescent="0.25">
      <c r="A326" s="13"/>
      <c r="B326" s="13"/>
      <c r="C326" t="s">
        <v>291</v>
      </c>
      <c r="D326" s="13"/>
    </row>
    <row r="327" spans="1:4" x14ac:dyDescent="0.25">
      <c r="A327" s="13"/>
      <c r="B327" s="13"/>
      <c r="C327" t="s">
        <v>291</v>
      </c>
      <c r="D327" s="13"/>
    </row>
    <row r="328" spans="1:4" x14ac:dyDescent="0.25">
      <c r="A328" s="13"/>
      <c r="B328" s="13"/>
      <c r="C328" t="s">
        <v>171</v>
      </c>
      <c r="D328" s="13"/>
    </row>
    <row r="329" spans="1:4" x14ac:dyDescent="0.25">
      <c r="A329" s="13"/>
      <c r="B329" s="13"/>
      <c r="C329" t="s">
        <v>171</v>
      </c>
      <c r="D329" s="13"/>
    </row>
    <row r="330" spans="1:4" x14ac:dyDescent="0.25">
      <c r="A330" s="13"/>
      <c r="B330" s="13"/>
      <c r="C330" t="s">
        <v>286</v>
      </c>
      <c r="D330" s="13"/>
    </row>
    <row r="331" spans="1:4" x14ac:dyDescent="0.25">
      <c r="A331" s="13"/>
      <c r="B331" s="13"/>
      <c r="C331" t="s">
        <v>286</v>
      </c>
      <c r="D331" s="13"/>
    </row>
    <row r="332" spans="1:4" x14ac:dyDescent="0.25">
      <c r="A332" s="13"/>
      <c r="B332" s="13"/>
      <c r="C332" t="s">
        <v>274</v>
      </c>
      <c r="D332" s="13"/>
    </row>
    <row r="333" spans="1:4" x14ac:dyDescent="0.25">
      <c r="A333" s="13"/>
      <c r="B333" s="13"/>
      <c r="C333" t="s">
        <v>274</v>
      </c>
      <c r="D333" s="13"/>
    </row>
    <row r="334" spans="1:4" x14ac:dyDescent="0.25">
      <c r="A334" s="13"/>
      <c r="B334" s="13"/>
      <c r="C334" t="s">
        <v>188</v>
      </c>
      <c r="D334" s="13"/>
    </row>
    <row r="335" spans="1:4" x14ac:dyDescent="0.25">
      <c r="A335" s="13"/>
      <c r="B335" s="13"/>
      <c r="C335" t="s">
        <v>188</v>
      </c>
      <c r="D335" s="13"/>
    </row>
    <row r="336" spans="1:4" x14ac:dyDescent="0.25">
      <c r="A336" s="13"/>
      <c r="B336" s="13"/>
      <c r="C336" t="s">
        <v>313</v>
      </c>
      <c r="D336" s="13"/>
    </row>
    <row r="337" spans="1:4" x14ac:dyDescent="0.25">
      <c r="A337" s="13"/>
      <c r="B337" s="13"/>
      <c r="C337" t="s">
        <v>313</v>
      </c>
      <c r="D337" s="13"/>
    </row>
    <row r="338" spans="1:4" x14ac:dyDescent="0.25">
      <c r="A338" s="13"/>
      <c r="B338" s="13"/>
      <c r="C338" t="s">
        <v>290</v>
      </c>
      <c r="D338" s="13"/>
    </row>
    <row r="339" spans="1:4" x14ac:dyDescent="0.25">
      <c r="A339" s="13"/>
      <c r="B339" s="13"/>
      <c r="C339" t="s">
        <v>290</v>
      </c>
      <c r="D339" s="13"/>
    </row>
  </sheetData>
  <sortState ref="A1:G339">
    <sortCondition ref="A1:A339"/>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4"/>
  <sheetViews>
    <sheetView topLeftCell="G1" workbookViewId="0">
      <selection activeCell="I141" sqref="I141"/>
    </sheetView>
  </sheetViews>
  <sheetFormatPr defaultRowHeight="15" x14ac:dyDescent="0.25"/>
  <cols>
    <col min="1" max="1" width="40.85546875" bestFit="1" customWidth="1"/>
    <col min="2" max="2" width="7.7109375" bestFit="1" customWidth="1"/>
    <col min="3" max="3" width="56.85546875" bestFit="1" customWidth="1"/>
    <col min="4" max="4" width="45" bestFit="1" customWidth="1"/>
    <col min="5" max="5" width="18.140625" bestFit="1" customWidth="1"/>
    <col min="6" max="6" width="39.140625" bestFit="1" customWidth="1"/>
    <col min="7" max="7" width="14.28515625" bestFit="1" customWidth="1"/>
    <col min="8" max="8" width="15.7109375" bestFit="1" customWidth="1"/>
    <col min="9" max="9" width="19.85546875" bestFit="1" customWidth="1"/>
    <col min="10" max="10" width="19.7109375" bestFit="1" customWidth="1"/>
    <col min="11" max="11" width="20.28515625" bestFit="1" customWidth="1"/>
    <col min="12" max="12" width="19.28515625" bestFit="1" customWidth="1"/>
    <col min="13" max="13" width="17.5703125" bestFit="1" customWidth="1"/>
    <col min="14" max="14" width="14.5703125" bestFit="1" customWidth="1"/>
    <col min="15" max="15" width="15.7109375" bestFit="1" customWidth="1"/>
    <col min="16" max="16" width="69.5703125" bestFit="1" customWidth="1"/>
  </cols>
  <sheetData>
    <row r="1" spans="1:15" ht="15.75" x14ac:dyDescent="0.25">
      <c r="A1" s="26"/>
      <c r="B1" s="26"/>
      <c r="C1" s="26"/>
      <c r="D1" s="26"/>
      <c r="E1" s="26"/>
      <c r="F1" s="26"/>
      <c r="G1" s="26"/>
      <c r="H1" s="26"/>
      <c r="I1" s="26"/>
      <c r="J1" s="42" t="s">
        <v>394</v>
      </c>
      <c r="K1" s="26"/>
      <c r="L1" s="41">
        <v>1.02</v>
      </c>
      <c r="M1" s="41"/>
      <c r="N1" s="26"/>
      <c r="O1" s="41"/>
    </row>
    <row r="2" spans="1:15" ht="15.75" x14ac:dyDescent="0.25">
      <c r="A2" s="26"/>
      <c r="B2" s="26"/>
      <c r="C2" s="27" t="s">
        <v>316</v>
      </c>
      <c r="D2" s="26"/>
      <c r="E2" s="26"/>
      <c r="F2" s="46" t="s">
        <v>395</v>
      </c>
      <c r="G2" s="32"/>
      <c r="H2" s="26"/>
      <c r="I2" s="27">
        <v>467000</v>
      </c>
      <c r="J2" s="26"/>
      <c r="K2" s="26"/>
      <c r="L2" s="41"/>
      <c r="M2" s="41"/>
      <c r="N2" s="26"/>
      <c r="O2" s="41"/>
    </row>
    <row r="3" spans="1:15" ht="15.75" x14ac:dyDescent="0.25">
      <c r="A3" s="26"/>
      <c r="B3" s="26"/>
      <c r="C3" s="27" t="s">
        <v>348</v>
      </c>
      <c r="D3" s="26"/>
      <c r="E3" s="26"/>
      <c r="F3" s="46"/>
      <c r="G3" s="32"/>
      <c r="H3" s="26"/>
      <c r="I3" s="27">
        <v>2726664</v>
      </c>
      <c r="J3" s="26"/>
      <c r="K3" s="26"/>
      <c r="L3" s="41"/>
      <c r="M3" s="41"/>
      <c r="N3" s="26"/>
      <c r="O3" s="41"/>
    </row>
    <row r="4" spans="1:15" ht="15.75" x14ac:dyDescent="0.25">
      <c r="A4" s="26"/>
      <c r="B4" s="26"/>
      <c r="C4" s="27" t="s">
        <v>396</v>
      </c>
      <c r="D4" s="26"/>
      <c r="E4" s="26"/>
      <c r="F4" s="46"/>
      <c r="G4" s="32"/>
      <c r="H4" s="26"/>
      <c r="I4" s="27">
        <v>889496</v>
      </c>
      <c r="J4" s="26"/>
      <c r="K4" s="26"/>
      <c r="L4" s="41"/>
      <c r="M4" s="41"/>
      <c r="N4" s="26"/>
      <c r="O4" s="41"/>
    </row>
    <row r="5" spans="1:15" ht="15.75" x14ac:dyDescent="0.25">
      <c r="A5" s="33"/>
      <c r="B5" s="37"/>
      <c r="C5" s="27" t="s">
        <v>397</v>
      </c>
      <c r="D5" s="26"/>
      <c r="E5" s="26"/>
      <c r="F5" s="26"/>
      <c r="G5" s="26"/>
      <c r="H5" s="26"/>
      <c r="I5" s="42">
        <v>2921580</v>
      </c>
      <c r="J5" s="27"/>
      <c r="K5" s="26"/>
      <c r="L5" s="41"/>
      <c r="M5" s="41"/>
      <c r="N5" s="26"/>
      <c r="O5" s="41"/>
    </row>
    <row r="6" spans="1:15" ht="15.75" x14ac:dyDescent="0.25">
      <c r="A6" s="33"/>
      <c r="B6" s="37"/>
      <c r="C6" s="26"/>
      <c r="D6" s="26"/>
      <c r="E6" s="26"/>
      <c r="F6" s="26"/>
      <c r="G6" s="26"/>
      <c r="H6" s="26"/>
      <c r="I6" s="26"/>
      <c r="J6" s="26"/>
      <c r="K6" s="26"/>
      <c r="L6" s="26"/>
      <c r="M6" s="26"/>
      <c r="N6" s="26"/>
      <c r="O6" s="26"/>
    </row>
    <row r="7" spans="1:15" ht="17.25" x14ac:dyDescent="0.35">
      <c r="A7" s="26"/>
      <c r="B7" s="26"/>
      <c r="C7" s="26"/>
      <c r="D7" s="26"/>
      <c r="E7" s="27" t="s">
        <v>398</v>
      </c>
      <c r="F7" s="43" t="s">
        <v>399</v>
      </c>
      <c r="G7" s="31"/>
      <c r="H7" s="31" t="s">
        <v>400</v>
      </c>
      <c r="I7" s="31" t="s">
        <v>401</v>
      </c>
      <c r="J7" s="43" t="s">
        <v>402</v>
      </c>
      <c r="K7" s="48" t="s">
        <v>403</v>
      </c>
      <c r="L7" s="26"/>
      <c r="M7" s="63" t="s">
        <v>393</v>
      </c>
      <c r="N7" s="73" t="s">
        <v>404</v>
      </c>
      <c r="O7" s="69" t="s">
        <v>404</v>
      </c>
    </row>
    <row r="8" spans="1:15" ht="17.25" x14ac:dyDescent="0.35">
      <c r="A8" s="34" t="s">
        <v>307</v>
      </c>
      <c r="B8" s="38"/>
      <c r="C8" s="26"/>
      <c r="D8" s="26"/>
      <c r="E8" s="27" t="s">
        <v>405</v>
      </c>
      <c r="F8" s="43" t="s">
        <v>400</v>
      </c>
      <c r="G8" s="31"/>
      <c r="H8" s="31" t="s">
        <v>406</v>
      </c>
      <c r="I8" s="31" t="s">
        <v>405</v>
      </c>
      <c r="J8" s="43"/>
      <c r="K8" s="42" t="s">
        <v>407</v>
      </c>
      <c r="L8" s="26"/>
      <c r="M8" s="63" t="s">
        <v>405</v>
      </c>
      <c r="N8" s="73" t="s">
        <v>408</v>
      </c>
      <c r="O8" s="69" t="s">
        <v>409</v>
      </c>
    </row>
    <row r="9" spans="1:15" ht="15.75" x14ac:dyDescent="0.25">
      <c r="A9" s="28" t="s">
        <v>1</v>
      </c>
      <c r="B9" s="40">
        <v>0.2</v>
      </c>
      <c r="C9" s="30" t="s">
        <v>316</v>
      </c>
      <c r="D9" s="26"/>
      <c r="E9" s="26"/>
      <c r="F9" s="44">
        <v>1020</v>
      </c>
      <c r="G9" s="29"/>
      <c r="H9" s="29"/>
      <c r="I9" s="29">
        <v>1020</v>
      </c>
      <c r="J9" s="44">
        <v>1040.4000000000001</v>
      </c>
      <c r="K9" s="49">
        <v>2.0000000000000018E-2</v>
      </c>
      <c r="L9" s="26"/>
      <c r="M9" s="44">
        <v>0</v>
      </c>
      <c r="N9" s="68">
        <v>0</v>
      </c>
      <c r="O9" s="27">
        <v>-1040.4000000000001</v>
      </c>
    </row>
    <row r="10" spans="1:15" ht="15.75" x14ac:dyDescent="0.25">
      <c r="A10" s="28" t="s">
        <v>2</v>
      </c>
      <c r="B10" s="40">
        <v>0.4</v>
      </c>
      <c r="C10" s="30" t="s">
        <v>317</v>
      </c>
      <c r="D10" s="26"/>
      <c r="E10" s="27">
        <v>4276.74</v>
      </c>
      <c r="F10" s="44">
        <v>14307</v>
      </c>
      <c r="G10" s="29"/>
      <c r="H10" s="29"/>
      <c r="I10" s="29">
        <v>14307</v>
      </c>
      <c r="J10" s="44">
        <v>14593.14</v>
      </c>
      <c r="K10" s="49">
        <v>2.0000000000000018E-2</v>
      </c>
      <c r="L10" s="26"/>
      <c r="M10" s="44">
        <v>14000</v>
      </c>
      <c r="N10" s="68">
        <v>0.95935487496179717</v>
      </c>
      <c r="O10" s="27">
        <v>-593.13999999999942</v>
      </c>
    </row>
    <row r="11" spans="1:15" ht="15.75" x14ac:dyDescent="0.25">
      <c r="A11" s="28" t="s">
        <v>3</v>
      </c>
      <c r="B11" s="40">
        <v>0.45</v>
      </c>
      <c r="C11" s="30" t="s">
        <v>318</v>
      </c>
      <c r="D11" s="26"/>
      <c r="E11" s="27">
        <v>199.47</v>
      </c>
      <c r="F11" s="44">
        <v>0</v>
      </c>
      <c r="G11" s="29"/>
      <c r="H11" s="29"/>
      <c r="I11" s="29">
        <v>0</v>
      </c>
      <c r="J11" s="44">
        <v>500</v>
      </c>
      <c r="K11" s="49"/>
      <c r="L11" s="26"/>
      <c r="M11" s="44">
        <v>500</v>
      </c>
      <c r="N11" s="68">
        <v>1</v>
      </c>
      <c r="O11" s="27">
        <v>0</v>
      </c>
    </row>
    <row r="12" spans="1:15" ht="15.75" x14ac:dyDescent="0.25">
      <c r="A12" s="28" t="s">
        <v>4</v>
      </c>
      <c r="B12" s="40">
        <v>0.49</v>
      </c>
      <c r="C12" s="30" t="s">
        <v>319</v>
      </c>
      <c r="D12" s="26"/>
      <c r="E12" s="27">
        <v>4260</v>
      </c>
      <c r="F12" s="44">
        <v>4200</v>
      </c>
      <c r="G12" s="29"/>
      <c r="H12" s="29"/>
      <c r="I12" s="29">
        <v>4200</v>
      </c>
      <c r="J12" s="44">
        <v>4200</v>
      </c>
      <c r="K12" s="49">
        <v>0</v>
      </c>
      <c r="L12" s="26"/>
      <c r="M12" s="44">
        <v>4200</v>
      </c>
      <c r="N12" s="68">
        <v>1</v>
      </c>
      <c r="O12" s="27">
        <v>0</v>
      </c>
    </row>
    <row r="13" spans="1:15" ht="15.75" x14ac:dyDescent="0.25">
      <c r="A13" s="28" t="s">
        <v>5</v>
      </c>
      <c r="B13" s="40">
        <v>0.16</v>
      </c>
      <c r="C13" s="30" t="s">
        <v>320</v>
      </c>
      <c r="D13" s="26"/>
      <c r="E13" s="27">
        <v>4000</v>
      </c>
      <c r="F13" s="44">
        <v>4110</v>
      </c>
      <c r="G13" s="26"/>
      <c r="H13" s="29"/>
      <c r="I13" s="29">
        <v>4110</v>
      </c>
      <c r="J13" s="44">
        <v>4100</v>
      </c>
      <c r="K13" s="49">
        <v>-2.4330900243308973E-3</v>
      </c>
      <c r="L13" s="26"/>
      <c r="M13" s="44">
        <v>4120</v>
      </c>
      <c r="N13" s="68">
        <v>1.0048780487804878</v>
      </c>
      <c r="O13" s="27">
        <v>20</v>
      </c>
    </row>
    <row r="14" spans="1:15" ht="15.75" x14ac:dyDescent="0.25">
      <c r="A14" s="28" t="s">
        <v>6</v>
      </c>
      <c r="B14" s="40"/>
      <c r="C14" s="30"/>
      <c r="D14" s="26"/>
      <c r="E14" s="26"/>
      <c r="F14" s="44"/>
      <c r="G14" s="26"/>
      <c r="H14" s="29"/>
      <c r="I14" s="29"/>
      <c r="J14" s="44"/>
      <c r="K14" s="49"/>
      <c r="L14" s="26"/>
      <c r="M14" s="44">
        <v>600</v>
      </c>
      <c r="N14" s="68"/>
      <c r="O14" s="27">
        <v>600</v>
      </c>
    </row>
    <row r="15" spans="1:15" ht="15.75" x14ac:dyDescent="0.25">
      <c r="A15" s="28" t="s">
        <v>7</v>
      </c>
      <c r="B15" s="40">
        <v>0.45</v>
      </c>
      <c r="C15" s="30" t="s">
        <v>318</v>
      </c>
      <c r="D15" s="26"/>
      <c r="E15" s="26"/>
      <c r="F15" s="44">
        <v>71.400000000000006</v>
      </c>
      <c r="G15" s="26"/>
      <c r="H15" s="29"/>
      <c r="I15" s="29">
        <v>71.400000000000006</v>
      </c>
      <c r="J15" s="44">
        <v>72.828000000000003</v>
      </c>
      <c r="K15" s="49">
        <v>2.0000000000000018E-2</v>
      </c>
      <c r="L15" s="26"/>
      <c r="M15" s="44">
        <v>100</v>
      </c>
      <c r="N15" s="68">
        <v>1.3730982589114076</v>
      </c>
      <c r="O15" s="27">
        <v>27.171999999999997</v>
      </c>
    </row>
    <row r="16" spans="1:15" ht="15.75" x14ac:dyDescent="0.25">
      <c r="A16" s="28" t="s">
        <v>8</v>
      </c>
      <c r="B16" s="40">
        <v>0.16</v>
      </c>
      <c r="C16" s="30" t="s">
        <v>320</v>
      </c>
      <c r="D16" s="26"/>
      <c r="E16" s="27">
        <v>558</v>
      </c>
      <c r="F16" s="44">
        <v>3082.5</v>
      </c>
      <c r="G16" s="26"/>
      <c r="H16" s="29"/>
      <c r="I16" s="29">
        <v>3082.5</v>
      </c>
      <c r="J16" s="44">
        <v>3074.9999999999995</v>
      </c>
      <c r="K16" s="49">
        <v>-2.4330900243310083E-3</v>
      </c>
      <c r="L16" s="26"/>
      <c r="M16" s="44">
        <v>3200</v>
      </c>
      <c r="N16" s="68">
        <v>1.0406504065040652</v>
      </c>
      <c r="O16" s="27">
        <v>125.00000000000045</v>
      </c>
    </row>
    <row r="17" spans="1:16" ht="15.75" x14ac:dyDescent="0.25">
      <c r="A17" s="28" t="s">
        <v>9</v>
      </c>
      <c r="B17" s="40">
        <v>0.4</v>
      </c>
      <c r="C17" s="30" t="s">
        <v>317</v>
      </c>
      <c r="D17" s="26"/>
      <c r="E17" s="26"/>
      <c r="F17" s="44">
        <v>510</v>
      </c>
      <c r="G17" s="26"/>
      <c r="H17" s="29"/>
      <c r="I17" s="29">
        <v>510</v>
      </c>
      <c r="J17" s="44">
        <v>520.20000000000005</v>
      </c>
      <c r="K17" s="49">
        <v>2.0000000000000018E-2</v>
      </c>
      <c r="L17" s="26"/>
      <c r="M17" s="44">
        <v>1500</v>
      </c>
      <c r="N17" s="68">
        <v>2.8835063437139561</v>
      </c>
      <c r="O17" s="27">
        <v>979.8</v>
      </c>
    </row>
    <row r="18" spans="1:16" ht="15.75" x14ac:dyDescent="0.25">
      <c r="A18" s="28" t="s">
        <v>10</v>
      </c>
      <c r="B18" s="40">
        <v>0.45</v>
      </c>
      <c r="C18" s="30" t="s">
        <v>318</v>
      </c>
      <c r="D18" s="26"/>
      <c r="E18" s="27">
        <v>156</v>
      </c>
      <c r="F18" s="44">
        <v>229.5</v>
      </c>
      <c r="G18" s="26"/>
      <c r="H18" s="29"/>
      <c r="I18" s="29">
        <v>229.5</v>
      </c>
      <c r="J18" s="44">
        <v>1500</v>
      </c>
      <c r="K18" s="49">
        <v>5.5359477124183005</v>
      </c>
      <c r="L18" s="26"/>
      <c r="M18" s="44">
        <v>1500</v>
      </c>
      <c r="N18" s="68">
        <v>1</v>
      </c>
      <c r="O18" s="27">
        <v>0</v>
      </c>
    </row>
    <row r="19" spans="1:16" ht="15.75" x14ac:dyDescent="0.25">
      <c r="A19" s="28" t="s">
        <v>11</v>
      </c>
      <c r="B19" s="40">
        <v>0.15</v>
      </c>
      <c r="C19" s="30" t="s">
        <v>321</v>
      </c>
      <c r="D19" s="26"/>
      <c r="E19" s="27">
        <v>192000</v>
      </c>
      <c r="F19" s="44">
        <v>192000</v>
      </c>
      <c r="G19" s="26"/>
      <c r="H19" s="29"/>
      <c r="I19" s="29">
        <v>192000</v>
      </c>
      <c r="J19" s="44">
        <v>196799.99999999997</v>
      </c>
      <c r="K19" s="49">
        <v>2.4999999999999911E-2</v>
      </c>
      <c r="L19" s="26"/>
      <c r="M19" s="44">
        <v>192000</v>
      </c>
      <c r="N19" s="68">
        <v>0.97560975609756106</v>
      </c>
      <c r="O19" s="27">
        <v>-4799.9999999999709</v>
      </c>
    </row>
    <row r="20" spans="1:16" ht="15.75" x14ac:dyDescent="0.25">
      <c r="A20" s="28" t="s">
        <v>12</v>
      </c>
      <c r="B20" s="40">
        <v>0.16</v>
      </c>
      <c r="C20" s="30" t="s">
        <v>320</v>
      </c>
      <c r="D20" s="26"/>
      <c r="E20" s="27">
        <v>48376</v>
      </c>
      <c r="F20" s="44">
        <v>49706.37</v>
      </c>
      <c r="G20" s="26"/>
      <c r="H20" s="29"/>
      <c r="I20" s="29">
        <v>49706.37</v>
      </c>
      <c r="J20" s="44">
        <v>51249.999999999993</v>
      </c>
      <c r="K20" s="49">
        <v>3.1054973437006028E-2</v>
      </c>
      <c r="L20" s="26"/>
      <c r="M20" s="44">
        <v>53045</v>
      </c>
      <c r="N20" s="68">
        <v>1.0350243902439027</v>
      </c>
      <c r="O20" s="27">
        <v>1795.0000000000073</v>
      </c>
    </row>
    <row r="21" spans="1:16" ht="15.75" x14ac:dyDescent="0.25">
      <c r="A21" s="28" t="s">
        <v>13</v>
      </c>
      <c r="B21" s="40">
        <v>0.2</v>
      </c>
      <c r="C21" s="30" t="s">
        <v>316</v>
      </c>
      <c r="D21" s="26"/>
      <c r="E21" s="26"/>
      <c r="F21" s="44">
        <v>0</v>
      </c>
      <c r="G21" s="26"/>
      <c r="H21" s="29"/>
      <c r="I21" s="29">
        <v>0</v>
      </c>
      <c r="J21" s="44">
        <v>0</v>
      </c>
      <c r="K21" s="49"/>
      <c r="L21" s="26"/>
      <c r="M21" s="44">
        <v>0</v>
      </c>
      <c r="N21" s="68"/>
      <c r="O21" s="27">
        <v>0</v>
      </c>
    </row>
    <row r="22" spans="1:16" ht="15.75" x14ac:dyDescent="0.25">
      <c r="A22" s="28" t="s">
        <v>14</v>
      </c>
      <c r="B22" s="40">
        <v>0.4</v>
      </c>
      <c r="C22" s="30" t="s">
        <v>317</v>
      </c>
      <c r="D22" s="26"/>
      <c r="E22" s="27">
        <v>11166.8</v>
      </c>
      <c r="F22" s="44">
        <v>12673.5</v>
      </c>
      <c r="G22" s="26"/>
      <c r="H22" s="29"/>
      <c r="I22" s="29">
        <v>12673.5</v>
      </c>
      <c r="J22" s="44">
        <v>15926.97</v>
      </c>
      <c r="K22" s="49">
        <v>0.25671440407148771</v>
      </c>
      <c r="L22" s="26"/>
      <c r="M22" s="44">
        <v>20000</v>
      </c>
      <c r="N22" s="68">
        <v>1.2557316300589503</v>
      </c>
      <c r="O22" s="27">
        <v>4073.0300000000007</v>
      </c>
      <c r="P22" s="27" t="s">
        <v>410</v>
      </c>
    </row>
    <row r="23" spans="1:16" ht="15.75" x14ac:dyDescent="0.25">
      <c r="A23" s="28" t="s">
        <v>15</v>
      </c>
      <c r="B23" s="40">
        <v>0.4</v>
      </c>
      <c r="C23" s="30" t="s">
        <v>322</v>
      </c>
      <c r="D23" s="26"/>
      <c r="E23" s="26"/>
      <c r="F23" s="44"/>
      <c r="G23" s="26"/>
      <c r="H23" s="29"/>
      <c r="I23" s="29"/>
      <c r="J23" s="44"/>
      <c r="K23" s="49"/>
      <c r="L23" s="26"/>
      <c r="M23" s="44">
        <v>750</v>
      </c>
      <c r="N23" s="68"/>
      <c r="O23" s="27">
        <v>750</v>
      </c>
      <c r="P23" s="26"/>
    </row>
    <row r="24" spans="1:16" ht="15.75" x14ac:dyDescent="0.25">
      <c r="A24" s="28" t="s">
        <v>16</v>
      </c>
      <c r="B24" s="40">
        <v>0.45</v>
      </c>
      <c r="C24" s="30" t="s">
        <v>318</v>
      </c>
      <c r="D24" s="26"/>
      <c r="E24" s="27">
        <v>5402.21</v>
      </c>
      <c r="F24" s="44">
        <v>1698.3</v>
      </c>
      <c r="G24" s="26"/>
      <c r="H24" s="29"/>
      <c r="I24" s="29">
        <v>1698.3</v>
      </c>
      <c r="J24" s="44">
        <v>4000</v>
      </c>
      <c r="K24" s="49">
        <v>1.3552964729435319</v>
      </c>
      <c r="L24" s="26"/>
      <c r="M24" s="44">
        <v>4000</v>
      </c>
      <c r="N24" s="68">
        <v>1</v>
      </c>
      <c r="O24" s="27">
        <v>0</v>
      </c>
      <c r="P24" s="26"/>
    </row>
    <row r="25" spans="1:16" ht="15.75" x14ac:dyDescent="0.25">
      <c r="A25" s="28" t="s">
        <v>17</v>
      </c>
      <c r="B25" s="40">
        <v>0.15</v>
      </c>
      <c r="C25" s="30" t="s">
        <v>321</v>
      </c>
      <c r="D25" s="26"/>
      <c r="E25" s="27">
        <v>62698.43</v>
      </c>
      <c r="F25" s="44">
        <v>193218.75</v>
      </c>
      <c r="G25" s="26"/>
      <c r="H25" s="29"/>
      <c r="I25" s="29">
        <v>193218.75</v>
      </c>
      <c r="J25" s="44">
        <v>160124.47499999998</v>
      </c>
      <c r="K25" s="49">
        <v>-0.17127879670063084</v>
      </c>
      <c r="L25" s="26"/>
      <c r="M25" s="75">
        <v>173000</v>
      </c>
      <c r="N25" s="68">
        <v>1.0804094751910975</v>
      </c>
      <c r="O25" s="27">
        <v>12875.525000000023</v>
      </c>
      <c r="P25" s="26"/>
    </row>
    <row r="26" spans="1:16" ht="15.75" x14ac:dyDescent="0.25">
      <c r="A26" s="28" t="s">
        <v>18</v>
      </c>
      <c r="B26" s="40">
        <v>0.16</v>
      </c>
      <c r="C26" s="30" t="s">
        <v>320</v>
      </c>
      <c r="D26" s="26"/>
      <c r="E26" s="27">
        <v>231160.7</v>
      </c>
      <c r="F26" s="44">
        <v>139828.37</v>
      </c>
      <c r="G26" s="26"/>
      <c r="H26" s="29"/>
      <c r="I26" s="29">
        <v>139828.37</v>
      </c>
      <c r="J26" s="44">
        <v>147937.22499999998</v>
      </c>
      <c r="K26" s="49">
        <v>5.7991486277069404E-2</v>
      </c>
      <c r="L26" s="26"/>
      <c r="M26" s="44">
        <v>159510.04</v>
      </c>
      <c r="N26" s="68">
        <v>1.0782278767227116</v>
      </c>
      <c r="O26" s="27">
        <v>11572.815000000031</v>
      </c>
      <c r="P26" s="26"/>
    </row>
    <row r="27" spans="1:16" ht="15.75" x14ac:dyDescent="0.25">
      <c r="A27" s="28" t="s">
        <v>19</v>
      </c>
      <c r="B27" s="40">
        <v>0.2</v>
      </c>
      <c r="C27" s="30" t="s">
        <v>316</v>
      </c>
      <c r="D27" s="26"/>
      <c r="E27" s="26"/>
      <c r="F27" s="44">
        <v>0</v>
      </c>
      <c r="G27" s="26"/>
      <c r="H27" s="29"/>
      <c r="I27" s="29">
        <v>0</v>
      </c>
      <c r="J27" s="44"/>
      <c r="K27" s="49"/>
      <c r="L27" s="26"/>
      <c r="M27" s="44"/>
      <c r="N27" s="68" t="e">
        <v>#DIV/0!</v>
      </c>
      <c r="O27" s="27">
        <v>0</v>
      </c>
      <c r="P27" s="26"/>
    </row>
    <row r="28" spans="1:16" ht="15.75" x14ac:dyDescent="0.25">
      <c r="A28" s="28" t="s">
        <v>20</v>
      </c>
      <c r="B28" s="40">
        <v>0.4</v>
      </c>
      <c r="C28" s="30" t="s">
        <v>317</v>
      </c>
      <c r="D28" s="26"/>
      <c r="E28" s="27">
        <v>14629.45</v>
      </c>
      <c r="F28" s="44">
        <v>31813.72</v>
      </c>
      <c r="G28" s="26"/>
      <c r="H28" s="29"/>
      <c r="I28" s="29">
        <v>31813.72</v>
      </c>
      <c r="J28" s="44">
        <v>32449.994400000003</v>
      </c>
      <c r="K28" s="49">
        <v>2.0000000000000018E-2</v>
      </c>
      <c r="L28" s="26"/>
      <c r="M28" s="75">
        <v>37000</v>
      </c>
      <c r="N28" s="68">
        <v>1.1402159132575997</v>
      </c>
      <c r="O28" s="27">
        <v>4550.0055999999968</v>
      </c>
      <c r="P28" s="26"/>
    </row>
    <row r="29" spans="1:16" ht="15.75" x14ac:dyDescent="0.25">
      <c r="A29" s="28" t="s">
        <v>21</v>
      </c>
      <c r="B29" s="40"/>
      <c r="C29" s="30" t="s">
        <v>323</v>
      </c>
      <c r="D29" s="26"/>
      <c r="E29" s="26"/>
      <c r="F29" s="44"/>
      <c r="G29" s="26"/>
      <c r="H29" s="29"/>
      <c r="I29" s="29"/>
      <c r="J29" s="44"/>
      <c r="K29" s="49"/>
      <c r="L29" s="26"/>
      <c r="M29" s="75">
        <v>3750</v>
      </c>
      <c r="N29" s="68"/>
      <c r="O29" s="27">
        <v>3750</v>
      </c>
      <c r="P29" s="26"/>
    </row>
    <row r="30" spans="1:16" ht="15.75" x14ac:dyDescent="0.25">
      <c r="A30" s="28" t="s">
        <v>22</v>
      </c>
      <c r="B30" s="40">
        <v>0.45</v>
      </c>
      <c r="C30" s="30" t="s">
        <v>318</v>
      </c>
      <c r="D30" s="26"/>
      <c r="E30" s="27">
        <v>3458.92</v>
      </c>
      <c r="F30" s="44">
        <v>2754</v>
      </c>
      <c r="G30" s="26"/>
      <c r="H30" s="29"/>
      <c r="I30" s="29">
        <v>2754</v>
      </c>
      <c r="J30" s="44">
        <v>2809.08</v>
      </c>
      <c r="K30" s="49">
        <v>2.0000000000000018E-2</v>
      </c>
      <c r="L30" s="26"/>
      <c r="M30" s="44">
        <v>2500</v>
      </c>
      <c r="N30" s="68">
        <v>0.8899710937388754</v>
      </c>
      <c r="O30" s="27">
        <v>-309.07999999999993</v>
      </c>
      <c r="P30" s="26"/>
    </row>
    <row r="31" spans="1:16" ht="15.75" x14ac:dyDescent="0.25">
      <c r="A31" s="28" t="s">
        <v>23</v>
      </c>
      <c r="B31" s="40">
        <v>0.49</v>
      </c>
      <c r="C31" s="30" t="s">
        <v>319</v>
      </c>
      <c r="D31" s="26"/>
      <c r="E31" s="27">
        <v>57127.87</v>
      </c>
      <c r="F31" s="44">
        <v>22307.02</v>
      </c>
      <c r="G31" s="26"/>
      <c r="H31" s="29"/>
      <c r="I31" s="29">
        <v>22307.02</v>
      </c>
      <c r="J31" s="44">
        <v>61095</v>
      </c>
      <c r="K31" s="49">
        <v>1.7388239217968153</v>
      </c>
      <c r="L31" s="26"/>
      <c r="M31" s="44">
        <v>79000</v>
      </c>
      <c r="N31" s="68">
        <v>1.2930681725182094</v>
      </c>
      <c r="O31" s="27">
        <v>17905</v>
      </c>
      <c r="P31" s="27" t="s">
        <v>411</v>
      </c>
    </row>
    <row r="32" spans="1:16" ht="15.75" x14ac:dyDescent="0.25">
      <c r="A32" s="28" t="s">
        <v>24</v>
      </c>
      <c r="B32" s="40">
        <v>0.4</v>
      </c>
      <c r="C32" s="30" t="s">
        <v>317</v>
      </c>
      <c r="D32" s="26"/>
      <c r="E32" s="27">
        <v>62438.22</v>
      </c>
      <c r="F32" s="44">
        <v>48740</v>
      </c>
      <c r="G32" s="26"/>
      <c r="H32" s="29"/>
      <c r="I32" s="29">
        <v>48740</v>
      </c>
      <c r="J32" s="44">
        <v>39714.800000000003</v>
      </c>
      <c r="K32" s="49">
        <v>-0.18517029134181362</v>
      </c>
      <c r="L32" s="26"/>
      <c r="M32" s="44">
        <v>45000</v>
      </c>
      <c r="N32" s="68">
        <v>1.1330788522163022</v>
      </c>
      <c r="O32" s="27">
        <v>5285.1999999999971</v>
      </c>
      <c r="P32" s="26"/>
    </row>
    <row r="33" spans="1:16" ht="15.75" x14ac:dyDescent="0.25">
      <c r="A33" s="28" t="s">
        <v>25</v>
      </c>
      <c r="B33" s="40">
        <v>0.45</v>
      </c>
      <c r="C33" s="30" t="s">
        <v>318</v>
      </c>
      <c r="D33" s="26"/>
      <c r="E33" s="26"/>
      <c r="F33" s="44">
        <v>459</v>
      </c>
      <c r="G33" s="26"/>
      <c r="H33" s="29"/>
      <c r="I33" s="29">
        <v>459</v>
      </c>
      <c r="J33" s="44">
        <v>468.18</v>
      </c>
      <c r="K33" s="49">
        <v>2.0000000000000018E-2</v>
      </c>
      <c r="L33" s="26"/>
      <c r="M33" s="44">
        <v>500</v>
      </c>
      <c r="N33" s="68">
        <v>1.0679653124866504</v>
      </c>
      <c r="O33" s="27">
        <v>31.819999999999993</v>
      </c>
      <c r="P33" s="26"/>
    </row>
    <row r="34" spans="1:16" ht="15.75" x14ac:dyDescent="0.25">
      <c r="A34" s="28" t="s">
        <v>26</v>
      </c>
      <c r="B34" s="40">
        <v>0.16</v>
      </c>
      <c r="C34" s="30" t="s">
        <v>320</v>
      </c>
      <c r="D34" s="26"/>
      <c r="E34" s="27">
        <v>45972.45</v>
      </c>
      <c r="F34" s="44">
        <v>72189.070000000007</v>
      </c>
      <c r="G34" s="26"/>
      <c r="H34" s="29"/>
      <c r="I34" s="29">
        <v>72189.070000000007</v>
      </c>
      <c r="J34" s="44">
        <v>60474.999999999993</v>
      </c>
      <c r="K34" s="49">
        <v>-0.1622693019871293</v>
      </c>
      <c r="L34" s="26"/>
      <c r="M34" s="44">
        <v>63001.75</v>
      </c>
      <c r="N34" s="68">
        <v>1.0417817279867716</v>
      </c>
      <c r="O34" s="27">
        <v>2526.7500000000073</v>
      </c>
      <c r="P34" s="26"/>
    </row>
    <row r="35" spans="1:16" ht="15.75" x14ac:dyDescent="0.25">
      <c r="A35" s="28" t="s">
        <v>27</v>
      </c>
      <c r="B35" s="40">
        <v>0.4</v>
      </c>
      <c r="C35" s="30" t="s">
        <v>317</v>
      </c>
      <c r="D35" s="26"/>
      <c r="E35" s="27">
        <v>133.36000000000001</v>
      </c>
      <c r="F35" s="44">
        <v>204</v>
      </c>
      <c r="G35" s="26"/>
      <c r="H35" s="29"/>
      <c r="I35" s="29">
        <v>204</v>
      </c>
      <c r="J35" s="44">
        <v>1787.08</v>
      </c>
      <c r="K35" s="49">
        <v>7.7601960784313722</v>
      </c>
      <c r="L35" s="26"/>
      <c r="M35" s="44">
        <v>15000</v>
      </c>
      <c r="N35" s="68">
        <v>8.3935805895651008</v>
      </c>
      <c r="O35" s="27">
        <v>13212.92</v>
      </c>
      <c r="P35" s="26"/>
    </row>
    <row r="36" spans="1:16" ht="15.75" x14ac:dyDescent="0.25">
      <c r="A36" s="28" t="s">
        <v>28</v>
      </c>
      <c r="B36" s="40">
        <v>0.4</v>
      </c>
      <c r="C36" s="30" t="s">
        <v>324</v>
      </c>
      <c r="D36" s="26"/>
      <c r="E36" s="26"/>
      <c r="F36" s="44"/>
      <c r="G36" s="26"/>
      <c r="H36" s="29"/>
      <c r="I36" s="29"/>
      <c r="J36" s="44"/>
      <c r="K36" s="49"/>
      <c r="L36" s="26"/>
      <c r="M36" s="44">
        <v>750</v>
      </c>
      <c r="N36" s="68"/>
      <c r="O36" s="27">
        <v>750</v>
      </c>
      <c r="P36" s="26"/>
    </row>
    <row r="37" spans="1:16" ht="15.75" x14ac:dyDescent="0.25">
      <c r="A37" s="28" t="s">
        <v>29</v>
      </c>
      <c r="B37" s="40">
        <v>0.45</v>
      </c>
      <c r="C37" s="30" t="s">
        <v>318</v>
      </c>
      <c r="D37" s="26"/>
      <c r="E37" s="27">
        <v>100</v>
      </c>
      <c r="F37" s="44">
        <v>367.2</v>
      </c>
      <c r="G37" s="26"/>
      <c r="H37" s="29"/>
      <c r="I37" s="29">
        <v>367.2</v>
      </c>
      <c r="J37" s="44">
        <v>1500</v>
      </c>
      <c r="K37" s="49">
        <v>3.0849673202614376</v>
      </c>
      <c r="L37" s="26"/>
      <c r="M37" s="44">
        <v>1000</v>
      </c>
      <c r="N37" s="68">
        <v>0.66666666666666663</v>
      </c>
      <c r="O37" s="27">
        <v>-500</v>
      </c>
      <c r="P37" s="26"/>
    </row>
    <row r="38" spans="1:16" ht="15.75" x14ac:dyDescent="0.25">
      <c r="A38" s="28" t="s">
        <v>30</v>
      </c>
      <c r="B38" s="40">
        <v>0.16</v>
      </c>
      <c r="C38" s="30" t="s">
        <v>320</v>
      </c>
      <c r="D38" s="26"/>
      <c r="E38" s="27">
        <v>12557.68</v>
      </c>
      <c r="F38" s="44">
        <v>10997.33</v>
      </c>
      <c r="G38" s="26"/>
      <c r="H38" s="29"/>
      <c r="I38" s="29">
        <v>10997.33</v>
      </c>
      <c r="J38" s="44">
        <v>13834.424999999999</v>
      </c>
      <c r="K38" s="49">
        <v>0.25798034613856258</v>
      </c>
      <c r="L38" s="26"/>
      <c r="M38" s="44">
        <v>14756.81</v>
      </c>
      <c r="N38" s="68">
        <v>1.0666731721773763</v>
      </c>
      <c r="O38" s="27">
        <v>922.38500000000022</v>
      </c>
      <c r="P38" s="27" t="s">
        <v>412</v>
      </c>
    </row>
    <row r="39" spans="1:16" ht="15.75" x14ac:dyDescent="0.25">
      <c r="A39" s="28" t="s">
        <v>31</v>
      </c>
      <c r="B39" s="40">
        <v>0.4</v>
      </c>
      <c r="C39" s="30" t="s">
        <v>317</v>
      </c>
      <c r="D39" s="26"/>
      <c r="E39" s="27">
        <v>12215.71</v>
      </c>
      <c r="F39" s="44">
        <v>12460.32</v>
      </c>
      <c r="G39" s="26"/>
      <c r="H39" s="29"/>
      <c r="I39" s="29">
        <v>12460.32</v>
      </c>
      <c r="J39" s="44">
        <v>12709.526400000001</v>
      </c>
      <c r="K39" s="49">
        <v>2.0000000000000018E-2</v>
      </c>
      <c r="L39" s="26"/>
      <c r="M39" s="44">
        <v>15000</v>
      </c>
      <c r="N39" s="68">
        <v>1.1802170693000802</v>
      </c>
      <c r="O39" s="27">
        <v>2290.4735999999994</v>
      </c>
      <c r="P39" s="26"/>
    </row>
    <row r="40" spans="1:16" ht="15.75" x14ac:dyDescent="0.25">
      <c r="A40" s="28" t="s">
        <v>32</v>
      </c>
      <c r="B40" s="40">
        <v>0.45</v>
      </c>
      <c r="C40" s="30" t="s">
        <v>318</v>
      </c>
      <c r="D40" s="26"/>
      <c r="E40" s="26"/>
      <c r="F40" s="44">
        <v>183.6</v>
      </c>
      <c r="G40" s="26"/>
      <c r="H40" s="29"/>
      <c r="I40" s="29">
        <v>183.6</v>
      </c>
      <c r="J40" s="44">
        <v>187.27199999999999</v>
      </c>
      <c r="K40" s="49">
        <v>2.0000000000000018E-2</v>
      </c>
      <c r="L40" s="26"/>
      <c r="M40" s="44">
        <v>200</v>
      </c>
      <c r="N40" s="68">
        <v>1.0679653124866504</v>
      </c>
      <c r="O40" s="27">
        <v>12.728000000000009</v>
      </c>
      <c r="P40" s="26"/>
    </row>
    <row r="41" spans="1:16" ht="15.75" x14ac:dyDescent="0.25">
      <c r="A41" s="28" t="s">
        <v>33</v>
      </c>
      <c r="B41" s="40">
        <v>0.4</v>
      </c>
      <c r="C41" s="30" t="s">
        <v>317</v>
      </c>
      <c r="D41" s="26"/>
      <c r="E41" s="26"/>
      <c r="F41" s="44">
        <v>3060</v>
      </c>
      <c r="G41" s="26"/>
      <c r="H41" s="29"/>
      <c r="I41" s="29">
        <v>3060</v>
      </c>
      <c r="J41" s="44">
        <v>3121.2000000000003</v>
      </c>
      <c r="K41" s="49">
        <v>2.0000000000000018E-2</v>
      </c>
      <c r="L41" s="26"/>
      <c r="M41" s="44">
        <v>2500</v>
      </c>
      <c r="N41" s="68">
        <v>0.80097398436498779</v>
      </c>
      <c r="O41" s="27">
        <v>-621.20000000000027</v>
      </c>
    </row>
    <row r="42" spans="1:16" ht="15.75" x14ac:dyDescent="0.25">
      <c r="A42" s="28" t="s">
        <v>34</v>
      </c>
      <c r="B42" s="40">
        <v>0.45</v>
      </c>
      <c r="C42" s="30" t="s">
        <v>318</v>
      </c>
      <c r="D42" s="26"/>
      <c r="E42" s="27">
        <v>31595</v>
      </c>
      <c r="F42" s="44"/>
      <c r="G42" s="26"/>
      <c r="H42" s="29"/>
      <c r="I42" s="29">
        <v>0</v>
      </c>
      <c r="J42" s="44"/>
      <c r="K42" s="49"/>
      <c r="L42" s="26"/>
      <c r="M42" s="44">
        <v>250</v>
      </c>
      <c r="N42" s="68" t="e">
        <v>#DIV/0!</v>
      </c>
      <c r="O42" s="27">
        <v>250</v>
      </c>
    </row>
    <row r="43" spans="1:16" ht="15.75" x14ac:dyDescent="0.25">
      <c r="A43" s="28" t="s">
        <v>35</v>
      </c>
      <c r="B43" s="40">
        <v>0.49</v>
      </c>
      <c r="C43" s="30" t="s">
        <v>319</v>
      </c>
      <c r="D43" s="26"/>
      <c r="E43" s="27">
        <v>3030</v>
      </c>
      <c r="F43" s="44">
        <v>3030</v>
      </c>
      <c r="G43" s="26"/>
      <c r="H43" s="29"/>
      <c r="I43" s="29">
        <v>3030</v>
      </c>
      <c r="J43" s="44">
        <v>3120</v>
      </c>
      <c r="K43" s="49">
        <v>2.9702970297029729E-2</v>
      </c>
      <c r="L43" s="26"/>
      <c r="M43" s="44">
        <v>3148</v>
      </c>
      <c r="N43" s="68">
        <v>1.0089743589743589</v>
      </c>
      <c r="O43" s="27">
        <v>28</v>
      </c>
    </row>
    <row r="44" spans="1:16" ht="15.75" x14ac:dyDescent="0.25">
      <c r="A44" s="28" t="s">
        <v>36</v>
      </c>
      <c r="B44" s="40">
        <v>0.4</v>
      </c>
      <c r="C44" s="30" t="s">
        <v>325</v>
      </c>
      <c r="D44" s="26"/>
      <c r="E44" s="26"/>
      <c r="F44" s="44">
        <v>2550</v>
      </c>
      <c r="G44" s="26"/>
      <c r="H44" s="29"/>
      <c r="I44" s="29">
        <v>2550</v>
      </c>
      <c r="J44" s="44">
        <v>2601</v>
      </c>
      <c r="K44" s="49">
        <v>2.0000000000000018E-2</v>
      </c>
      <c r="L44" s="26"/>
      <c r="M44" s="44">
        <v>2000</v>
      </c>
      <c r="N44" s="68">
        <v>0.76893502499038835</v>
      </c>
      <c r="O44" s="27">
        <v>-601</v>
      </c>
    </row>
    <row r="45" spans="1:16" ht="15.75" x14ac:dyDescent="0.25">
      <c r="A45" s="28" t="s">
        <v>37</v>
      </c>
      <c r="B45" s="40">
        <v>0.4</v>
      </c>
      <c r="C45" s="30" t="s">
        <v>317</v>
      </c>
      <c r="D45" s="26"/>
      <c r="E45" s="27">
        <v>34873.29</v>
      </c>
      <c r="F45" s="44">
        <v>25500</v>
      </c>
      <c r="G45" s="26"/>
      <c r="H45" s="29"/>
      <c r="I45" s="29">
        <v>25500</v>
      </c>
      <c r="J45" s="44">
        <v>26010</v>
      </c>
      <c r="K45" s="49">
        <v>2.0000000000000018E-2</v>
      </c>
      <c r="L45" s="26"/>
      <c r="M45" s="44">
        <v>30000</v>
      </c>
      <c r="N45" s="68">
        <v>1.1534025374855825</v>
      </c>
      <c r="O45" s="27">
        <v>3990</v>
      </c>
    </row>
    <row r="46" spans="1:16" ht="15.75" x14ac:dyDescent="0.25">
      <c r="A46" s="28" t="s">
        <v>38</v>
      </c>
      <c r="B46" s="40">
        <v>0.49</v>
      </c>
      <c r="C46" s="30" t="s">
        <v>319</v>
      </c>
      <c r="D46" s="26"/>
      <c r="E46" s="27">
        <v>25670</v>
      </c>
      <c r="F46" s="44">
        <v>25361.74</v>
      </c>
      <c r="G46" s="26"/>
      <c r="H46" s="29"/>
      <c r="I46" s="29">
        <v>25361.74</v>
      </c>
      <c r="J46" s="44">
        <v>25062</v>
      </c>
      <c r="K46" s="49">
        <v>-1.1818589733985196E-2</v>
      </c>
      <c r="L46" s="26"/>
      <c r="M46" s="44">
        <v>25106</v>
      </c>
      <c r="N46" s="68">
        <v>1.0017556459979251</v>
      </c>
      <c r="O46" s="27">
        <v>44</v>
      </c>
    </row>
    <row r="47" spans="1:16" ht="15.75" x14ac:dyDescent="0.25">
      <c r="A47" s="28" t="s">
        <v>39</v>
      </c>
      <c r="B47" s="40">
        <v>0.2</v>
      </c>
      <c r="C47" s="30" t="s">
        <v>316</v>
      </c>
      <c r="D47" s="26"/>
      <c r="E47" s="26"/>
      <c r="F47" s="44">
        <v>0</v>
      </c>
      <c r="G47" s="26"/>
      <c r="H47" s="29"/>
      <c r="I47" s="29">
        <v>0</v>
      </c>
      <c r="J47" s="44"/>
      <c r="K47" s="49"/>
      <c r="L47" s="26"/>
      <c r="M47" s="44"/>
      <c r="N47" s="68" t="e">
        <v>#DIV/0!</v>
      </c>
      <c r="O47" s="27">
        <v>0</v>
      </c>
      <c r="P47" s="26"/>
    </row>
    <row r="48" spans="1:16" ht="15.75" x14ac:dyDescent="0.25">
      <c r="A48" s="28" t="s">
        <v>40</v>
      </c>
      <c r="B48" s="40">
        <v>0.4</v>
      </c>
      <c r="C48" s="30" t="s">
        <v>317</v>
      </c>
      <c r="D48" s="26"/>
      <c r="E48" s="27">
        <v>41111.22</v>
      </c>
      <c r="F48" s="44">
        <v>29070</v>
      </c>
      <c r="G48" s="26"/>
      <c r="H48" s="29"/>
      <c r="I48" s="29">
        <v>29070</v>
      </c>
      <c r="J48" s="44">
        <v>50000</v>
      </c>
      <c r="K48" s="49">
        <v>0.71998624011007917</v>
      </c>
      <c r="L48" s="26"/>
      <c r="M48" s="44">
        <v>50000</v>
      </c>
      <c r="N48" s="68">
        <v>1</v>
      </c>
      <c r="O48" s="27">
        <v>0</v>
      </c>
      <c r="P48" s="27" t="s">
        <v>414</v>
      </c>
    </row>
    <row r="49" spans="1:16" ht="15.75" x14ac:dyDescent="0.25">
      <c r="A49" s="28" t="s">
        <v>41</v>
      </c>
      <c r="B49" s="40">
        <v>0.45</v>
      </c>
      <c r="C49" s="30" t="s">
        <v>318</v>
      </c>
      <c r="D49" s="26"/>
      <c r="E49" s="26"/>
      <c r="F49" s="44">
        <v>0</v>
      </c>
      <c r="G49" s="26"/>
      <c r="H49" s="29"/>
      <c r="I49" s="29">
        <v>0</v>
      </c>
      <c r="J49" s="44"/>
      <c r="K49" s="49"/>
      <c r="L49" s="26"/>
      <c r="M49" s="44"/>
      <c r="N49" s="68" t="e">
        <v>#DIV/0!</v>
      </c>
      <c r="O49" s="27">
        <v>0</v>
      </c>
      <c r="P49" s="26"/>
    </row>
    <row r="50" spans="1:16" ht="15.75" x14ac:dyDescent="0.25">
      <c r="A50" s="28" t="s">
        <v>42</v>
      </c>
      <c r="B50" s="40">
        <v>0.49</v>
      </c>
      <c r="C50" s="30" t="s">
        <v>319</v>
      </c>
      <c r="D50" s="26"/>
      <c r="E50" s="27">
        <v>18930.02</v>
      </c>
      <c r="F50" s="44">
        <v>57316</v>
      </c>
      <c r="G50" s="26"/>
      <c r="H50" s="29"/>
      <c r="I50" s="29">
        <v>57316</v>
      </c>
      <c r="J50" s="44">
        <v>29573</v>
      </c>
      <c r="K50" s="49">
        <v>-0.48403587130993087</v>
      </c>
      <c r="L50" s="26"/>
      <c r="M50" s="44">
        <v>20000</v>
      </c>
      <c r="N50" s="68">
        <v>0.676292564163257</v>
      </c>
      <c r="O50" s="27">
        <v>-9573</v>
      </c>
      <c r="P50" s="26"/>
    </row>
    <row r="51" spans="1:16" ht="15.75" x14ac:dyDescent="0.25">
      <c r="A51" s="30" t="s">
        <v>43</v>
      </c>
      <c r="B51" s="47">
        <v>0.16</v>
      </c>
      <c r="C51" s="30" t="s">
        <v>320</v>
      </c>
      <c r="D51" s="26"/>
      <c r="E51" s="26"/>
      <c r="F51" s="26"/>
      <c r="G51" s="26"/>
      <c r="H51" s="26"/>
      <c r="I51" s="26"/>
      <c r="J51" s="42">
        <v>10000</v>
      </c>
      <c r="K51" s="49"/>
      <c r="L51" s="26"/>
      <c r="M51" s="42">
        <v>10000</v>
      </c>
      <c r="N51" s="68">
        <v>1</v>
      </c>
      <c r="O51" s="27">
        <v>0</v>
      </c>
      <c r="P51" s="26"/>
    </row>
    <row r="52" spans="1:16" ht="15.75" x14ac:dyDescent="0.25">
      <c r="A52" s="28" t="s">
        <v>44</v>
      </c>
      <c r="B52" s="40">
        <v>0.4</v>
      </c>
      <c r="C52" s="30" t="s">
        <v>317</v>
      </c>
      <c r="D52" s="26"/>
      <c r="E52" s="26"/>
      <c r="F52" s="44"/>
      <c r="G52" s="26"/>
      <c r="H52" s="29"/>
      <c r="I52" s="29"/>
      <c r="J52" s="44">
        <v>2000</v>
      </c>
      <c r="K52" s="49"/>
      <c r="L52" s="26"/>
      <c r="M52" s="44">
        <v>2000</v>
      </c>
      <c r="N52" s="68">
        <v>1</v>
      </c>
      <c r="O52" s="27">
        <v>0</v>
      </c>
      <c r="P52" s="27" t="s">
        <v>415</v>
      </c>
    </row>
    <row r="53" spans="1:16" ht="15.75" x14ac:dyDescent="0.25">
      <c r="A53" s="28" t="s">
        <v>45</v>
      </c>
      <c r="B53" s="40">
        <v>0.45</v>
      </c>
      <c r="C53" s="30" t="s">
        <v>318</v>
      </c>
      <c r="D53" s="26"/>
      <c r="E53" s="26"/>
      <c r="F53" s="44">
        <v>918</v>
      </c>
      <c r="G53" s="26"/>
      <c r="H53" s="29"/>
      <c r="I53" s="29">
        <v>918</v>
      </c>
      <c r="J53" s="44">
        <v>936.36</v>
      </c>
      <c r="K53" s="49">
        <v>2.0000000000000018E-2</v>
      </c>
      <c r="L53" s="26"/>
      <c r="M53" s="44">
        <v>1000</v>
      </c>
      <c r="N53" s="68">
        <v>1.0679653124866504</v>
      </c>
      <c r="O53" s="27">
        <v>63.639999999999986</v>
      </c>
      <c r="P53" s="26"/>
    </row>
    <row r="54" spans="1:16" ht="15.75" x14ac:dyDescent="0.25">
      <c r="A54" s="28" t="s">
        <v>46</v>
      </c>
      <c r="B54" s="40">
        <v>0.16</v>
      </c>
      <c r="C54" s="30" t="s">
        <v>321</v>
      </c>
      <c r="D54" s="26"/>
      <c r="E54" s="27">
        <v>31605.4</v>
      </c>
      <c r="F54" s="44">
        <v>61679.8</v>
      </c>
      <c r="G54" s="26"/>
      <c r="H54" s="29"/>
      <c r="I54" s="29">
        <v>61679.8</v>
      </c>
      <c r="J54" s="44">
        <v>50000</v>
      </c>
      <c r="K54" s="49">
        <v>-0.18936183320957589</v>
      </c>
      <c r="L54" s="26"/>
      <c r="M54" s="44">
        <v>50940.678999999996</v>
      </c>
      <c r="N54" s="68">
        <v>1.01881358</v>
      </c>
      <c r="O54" s="27">
        <v>940.67899999999645</v>
      </c>
      <c r="P54" s="26"/>
    </row>
    <row r="55" spans="1:16" ht="15.75" x14ac:dyDescent="0.25">
      <c r="A55" s="28" t="s">
        <v>47</v>
      </c>
      <c r="B55" s="40">
        <v>0.2</v>
      </c>
      <c r="C55" s="30" t="s">
        <v>316</v>
      </c>
      <c r="D55" s="26"/>
      <c r="E55" s="26"/>
      <c r="F55" s="44">
        <v>0</v>
      </c>
      <c r="G55" s="26"/>
      <c r="H55" s="29"/>
      <c r="I55" s="29">
        <v>0</v>
      </c>
      <c r="J55" s="44"/>
      <c r="K55" s="49"/>
      <c r="L55" s="26"/>
      <c r="M55" s="44"/>
      <c r="N55" s="68" t="e">
        <v>#DIV/0!</v>
      </c>
      <c r="O55" s="27">
        <v>0</v>
      </c>
      <c r="P55" s="26"/>
    </row>
    <row r="56" spans="1:16" ht="15.75" x14ac:dyDescent="0.25">
      <c r="A56" s="28" t="s">
        <v>48</v>
      </c>
      <c r="B56" s="40">
        <v>0.4</v>
      </c>
      <c r="C56" s="30" t="s">
        <v>317</v>
      </c>
      <c r="D56" s="26"/>
      <c r="E56" s="27">
        <v>6429.14</v>
      </c>
      <c r="F56" s="44">
        <v>8996.4</v>
      </c>
      <c r="G56" s="26"/>
      <c r="H56" s="29"/>
      <c r="I56" s="29">
        <v>8996.4</v>
      </c>
      <c r="J56" s="44">
        <v>9176.3279999999995</v>
      </c>
      <c r="K56" s="49">
        <v>2.0000000000000018E-2</v>
      </c>
      <c r="L56" s="26"/>
      <c r="M56" s="44">
        <v>16000</v>
      </c>
      <c r="N56" s="68">
        <v>1.7436168367128988</v>
      </c>
      <c r="O56" s="27">
        <v>6823.6720000000005</v>
      </c>
      <c r="P56" s="26"/>
    </row>
    <row r="57" spans="1:16" ht="15.75" x14ac:dyDescent="0.25">
      <c r="A57" s="28" t="s">
        <v>49</v>
      </c>
      <c r="B57" s="40">
        <v>0.45</v>
      </c>
      <c r="C57" s="30" t="s">
        <v>318</v>
      </c>
      <c r="D57" s="26"/>
      <c r="E57" s="27">
        <v>8456.65</v>
      </c>
      <c r="F57" s="44">
        <v>10179.6</v>
      </c>
      <c r="G57" s="26"/>
      <c r="H57" s="29"/>
      <c r="I57" s="29">
        <v>10179.6</v>
      </c>
      <c r="J57" s="44">
        <v>10383.192000000001</v>
      </c>
      <c r="K57" s="49">
        <v>2.0000000000000018E-2</v>
      </c>
      <c r="L57" s="26"/>
      <c r="M57" s="44">
        <v>5000</v>
      </c>
      <c r="N57" s="68">
        <v>0.48154748559017302</v>
      </c>
      <c r="O57" s="27">
        <v>-5383.1920000000009</v>
      </c>
      <c r="P57" s="26"/>
    </row>
    <row r="58" spans="1:16" ht="15.75" x14ac:dyDescent="0.25">
      <c r="A58" s="28" t="s">
        <v>50</v>
      </c>
      <c r="B58" s="40">
        <v>0.49</v>
      </c>
      <c r="C58" s="30" t="s">
        <v>319</v>
      </c>
      <c r="D58" s="26"/>
      <c r="E58" s="27">
        <v>4557.0200000000004</v>
      </c>
      <c r="F58" s="44">
        <v>6396.25</v>
      </c>
      <c r="G58" s="26"/>
      <c r="H58" s="29"/>
      <c r="I58" s="29">
        <v>6396.25</v>
      </c>
      <c r="J58" s="44">
        <v>3798</v>
      </c>
      <c r="K58" s="49">
        <v>-0.40621457885479773</v>
      </c>
      <c r="L58" s="26"/>
      <c r="M58" s="44">
        <v>4420</v>
      </c>
      <c r="N58" s="68">
        <v>1.1637704054765665</v>
      </c>
      <c r="O58" s="27">
        <v>622</v>
      </c>
      <c r="P58" s="26"/>
    </row>
    <row r="59" spans="1:16" ht="15.75" x14ac:dyDescent="0.25">
      <c r="A59" s="28" t="s">
        <v>51</v>
      </c>
      <c r="B59" s="40">
        <v>0.16</v>
      </c>
      <c r="C59" s="30" t="s">
        <v>320</v>
      </c>
      <c r="D59" s="26"/>
      <c r="E59" s="27">
        <v>950177.7</v>
      </c>
      <c r="F59" s="44">
        <v>1066765.9099999999</v>
      </c>
      <c r="G59" s="26"/>
      <c r="H59" s="29"/>
      <c r="I59" s="29">
        <v>1066765.9099999999</v>
      </c>
      <c r="J59" s="44">
        <v>991629.60641875013</v>
      </c>
      <c r="K59" s="49">
        <v>-7.0433731409030309E-2</v>
      </c>
      <c r="L59" s="26"/>
      <c r="M59" s="44">
        <v>995285.1100000001</v>
      </c>
      <c r="N59" s="68">
        <v>1.0036863598641954</v>
      </c>
      <c r="O59" s="27">
        <v>3655.50358124997</v>
      </c>
      <c r="P59" s="26"/>
    </row>
    <row r="60" spans="1:16" ht="15.75" x14ac:dyDescent="0.25">
      <c r="A60" s="28" t="s">
        <v>52</v>
      </c>
      <c r="B60" s="40">
        <v>0.2</v>
      </c>
      <c r="C60" s="30" t="s">
        <v>316</v>
      </c>
      <c r="D60" s="26"/>
      <c r="E60" s="27">
        <v>1544.67</v>
      </c>
      <c r="F60" s="44">
        <v>19885</v>
      </c>
      <c r="G60" s="26"/>
      <c r="H60" s="29"/>
      <c r="I60" s="29">
        <v>19885</v>
      </c>
      <c r="J60" s="44">
        <v>20282.7</v>
      </c>
      <c r="K60" s="49">
        <v>2.0000000000000018E-2</v>
      </c>
      <c r="L60" s="26"/>
      <c r="M60" s="44">
        <v>80000</v>
      </c>
      <c r="N60" s="68">
        <v>3.9442480537601008</v>
      </c>
      <c r="O60" s="27">
        <v>59717.3</v>
      </c>
      <c r="P60" s="26"/>
    </row>
    <row r="61" spans="1:16" ht="15.75" x14ac:dyDescent="0.25">
      <c r="A61" s="28" t="s">
        <v>53</v>
      </c>
      <c r="B61" s="40">
        <v>0.4</v>
      </c>
      <c r="C61" s="30" t="s">
        <v>317</v>
      </c>
      <c r="D61" s="26"/>
      <c r="E61" s="27">
        <v>294817.07</v>
      </c>
      <c r="F61" s="44">
        <v>513792.96</v>
      </c>
      <c r="G61" s="26"/>
      <c r="H61" s="29"/>
      <c r="I61" s="29">
        <v>513792.96</v>
      </c>
      <c r="J61" s="44">
        <v>474068.81920000003</v>
      </c>
      <c r="K61" s="49">
        <v>-7.7315463411565588E-2</v>
      </c>
      <c r="L61" s="26"/>
      <c r="M61" s="44">
        <v>480000</v>
      </c>
      <c r="N61" s="68">
        <v>1.0125112231806532</v>
      </c>
      <c r="O61" s="27">
        <v>5931.1807999999728</v>
      </c>
      <c r="P61" s="27" t="s">
        <v>416</v>
      </c>
    </row>
    <row r="62" spans="1:16" ht="15.75" x14ac:dyDescent="0.25">
      <c r="A62" s="28" t="s">
        <v>54</v>
      </c>
      <c r="B62" s="40">
        <v>0.4</v>
      </c>
      <c r="C62" s="30" t="s">
        <v>326</v>
      </c>
      <c r="D62" s="26"/>
      <c r="E62" s="26"/>
      <c r="F62" s="44"/>
      <c r="G62" s="26"/>
      <c r="H62" s="29"/>
      <c r="I62" s="29"/>
      <c r="J62" s="44"/>
      <c r="K62" s="49"/>
      <c r="L62" s="26"/>
      <c r="M62" s="44">
        <v>1500</v>
      </c>
      <c r="N62" s="68"/>
      <c r="O62" s="27">
        <v>1500</v>
      </c>
      <c r="P62" s="26"/>
    </row>
    <row r="63" spans="1:16" ht="15.75" x14ac:dyDescent="0.25">
      <c r="A63" s="28" t="s">
        <v>55</v>
      </c>
      <c r="B63" s="40">
        <v>0.45</v>
      </c>
      <c r="C63" s="30" t="s">
        <v>318</v>
      </c>
      <c r="D63" s="26"/>
      <c r="E63" s="27">
        <v>96596.33</v>
      </c>
      <c r="F63" s="44">
        <v>64545.599999999999</v>
      </c>
      <c r="G63" s="26"/>
      <c r="H63" s="29"/>
      <c r="I63" s="29">
        <v>64545.599999999999</v>
      </c>
      <c r="J63" s="44">
        <v>115836.512</v>
      </c>
      <c r="K63" s="49">
        <v>0.79464614164249769</v>
      </c>
      <c r="L63" s="26"/>
      <c r="M63" s="44">
        <v>125000</v>
      </c>
      <c r="N63" s="68">
        <v>1.0791070780860528</v>
      </c>
      <c r="O63" s="27">
        <v>9163.4879999999976</v>
      </c>
      <c r="P63" s="27" t="s">
        <v>416</v>
      </c>
    </row>
    <row r="64" spans="1:16" ht="15.75" x14ac:dyDescent="0.25">
      <c r="A64" s="28" t="s">
        <v>56</v>
      </c>
      <c r="B64" s="40">
        <v>0.49</v>
      </c>
      <c r="C64" s="30" t="s">
        <v>319</v>
      </c>
      <c r="D64" s="26"/>
      <c r="E64" s="26"/>
      <c r="F64" s="44">
        <v>0</v>
      </c>
      <c r="G64" s="26"/>
      <c r="H64" s="29"/>
      <c r="I64" s="29">
        <v>0</v>
      </c>
      <c r="J64" s="44"/>
      <c r="K64" s="49"/>
      <c r="L64" s="26"/>
      <c r="M64" s="44"/>
      <c r="N64" s="68" t="e">
        <v>#DIV/0!</v>
      </c>
      <c r="O64" s="27">
        <v>0</v>
      </c>
      <c r="P64" s="26"/>
    </row>
    <row r="65" spans="1:16" ht="15.75" x14ac:dyDescent="0.25">
      <c r="A65" s="28" t="s">
        <v>57</v>
      </c>
      <c r="B65" s="40">
        <v>0.16</v>
      </c>
      <c r="C65" s="30" t="s">
        <v>320</v>
      </c>
      <c r="D65" s="26"/>
      <c r="E65" s="27">
        <v>211775.26</v>
      </c>
      <c r="F65" s="44">
        <v>155044.60999999999</v>
      </c>
      <c r="G65" s="26"/>
      <c r="H65" s="29"/>
      <c r="I65" s="29">
        <v>155044.60999999999</v>
      </c>
      <c r="J65" s="44">
        <v>268475.10253125004</v>
      </c>
      <c r="K65" s="49">
        <v>0.73159907030144455</v>
      </c>
      <c r="L65" s="26"/>
      <c r="M65" s="44">
        <v>266971.77</v>
      </c>
      <c r="N65" s="68">
        <v>0.99440047692662659</v>
      </c>
      <c r="O65" s="27">
        <v>-1503.3325312500237</v>
      </c>
      <c r="P65" s="27" t="s">
        <v>417</v>
      </c>
    </row>
    <row r="66" spans="1:16" ht="15.75" x14ac:dyDescent="0.25">
      <c r="A66" s="28" t="s">
        <v>58</v>
      </c>
      <c r="B66" s="40">
        <v>0.2</v>
      </c>
      <c r="C66" s="30" t="s">
        <v>316</v>
      </c>
      <c r="D66" s="26"/>
      <c r="E66" s="27">
        <v>96482.29</v>
      </c>
      <c r="F66" s="44">
        <v>92312</v>
      </c>
      <c r="G66" s="26"/>
      <c r="H66" s="29"/>
      <c r="I66" s="29">
        <v>92312</v>
      </c>
      <c r="J66" s="44">
        <v>94158.24</v>
      </c>
      <c r="K66" s="49">
        <v>2.0000000000000018E-2</v>
      </c>
      <c r="L66" s="26"/>
      <c r="M66" s="44">
        <v>10000</v>
      </c>
      <c r="N66" s="68">
        <v>0.10620419413107127</v>
      </c>
      <c r="O66" s="27">
        <v>-84158.24</v>
      </c>
      <c r="P66" s="27" t="s">
        <v>418</v>
      </c>
    </row>
    <row r="67" spans="1:16" ht="15.75" x14ac:dyDescent="0.25">
      <c r="A67" s="28" t="s">
        <v>59</v>
      </c>
      <c r="B67" s="40">
        <v>0.4</v>
      </c>
      <c r="C67" s="30" t="s">
        <v>317</v>
      </c>
      <c r="D67" s="26"/>
      <c r="E67" s="27">
        <v>181993.18</v>
      </c>
      <c r="F67" s="44">
        <v>245153.94</v>
      </c>
      <c r="G67" s="26"/>
      <c r="H67" s="29"/>
      <c r="I67" s="29">
        <v>245153.94</v>
      </c>
      <c r="J67" s="44">
        <v>250057.01880000002</v>
      </c>
      <c r="K67" s="49">
        <v>2.0000000000000018E-2</v>
      </c>
      <c r="L67" s="26"/>
      <c r="M67" s="44">
        <v>225000</v>
      </c>
      <c r="N67" s="68">
        <v>0.89979477912579187</v>
      </c>
      <c r="O67" s="27">
        <v>-25057.01880000002</v>
      </c>
      <c r="P67" s="26"/>
    </row>
    <row r="68" spans="1:16" ht="15.75" x14ac:dyDescent="0.25">
      <c r="A68" s="28" t="s">
        <v>60</v>
      </c>
      <c r="B68" s="40">
        <v>0.45</v>
      </c>
      <c r="C68" s="30" t="s">
        <v>318</v>
      </c>
      <c r="D68" s="26"/>
      <c r="E68" s="27">
        <v>105762.66</v>
      </c>
      <c r="F68" s="44">
        <v>111103</v>
      </c>
      <c r="G68" s="26"/>
      <c r="H68" s="29"/>
      <c r="I68" s="29">
        <v>111103</v>
      </c>
      <c r="J68" s="44">
        <v>113325.06</v>
      </c>
      <c r="K68" s="49">
        <v>2.0000000000000018E-2</v>
      </c>
      <c r="L68" s="26"/>
      <c r="M68" s="44">
        <v>140000</v>
      </c>
      <c r="N68" s="68">
        <v>1.2353843007010101</v>
      </c>
      <c r="O68" s="27">
        <v>26674.940000000002</v>
      </c>
      <c r="P68" s="26"/>
    </row>
    <row r="69" spans="1:16" ht="15.75" x14ac:dyDescent="0.25">
      <c r="A69" s="28" t="s">
        <v>61</v>
      </c>
      <c r="B69" s="40">
        <v>0.16</v>
      </c>
      <c r="C69" s="30" t="s">
        <v>320</v>
      </c>
      <c r="D69" s="26"/>
      <c r="E69" s="27">
        <v>15704.34</v>
      </c>
      <c r="F69" s="44">
        <v>12650.58</v>
      </c>
      <c r="G69" s="26"/>
      <c r="H69" s="29"/>
      <c r="I69" s="29">
        <v>12650.58</v>
      </c>
      <c r="J69" s="44">
        <v>16719.8</v>
      </c>
      <c r="K69" s="49">
        <v>0.32166272218348868</v>
      </c>
      <c r="L69" s="26"/>
      <c r="M69" s="44">
        <v>20025</v>
      </c>
      <c r="N69" s="68">
        <v>1.1976817904520389</v>
      </c>
      <c r="O69" s="27">
        <v>3305.2000000000007</v>
      </c>
      <c r="P69" s="26"/>
    </row>
    <row r="70" spans="1:16" ht="15.75" x14ac:dyDescent="0.25">
      <c r="A70" s="28" t="s">
        <v>62</v>
      </c>
      <c r="B70" s="40">
        <v>0.2</v>
      </c>
      <c r="C70" s="30" t="s">
        <v>316</v>
      </c>
      <c r="D70" s="26"/>
      <c r="E70" s="27">
        <v>278.04000000000002</v>
      </c>
      <c r="F70" s="44">
        <v>1020</v>
      </c>
      <c r="G70" s="26"/>
      <c r="H70" s="29"/>
      <c r="I70" s="29">
        <v>1020</v>
      </c>
      <c r="J70" s="44">
        <v>1040.4000000000001</v>
      </c>
      <c r="K70" s="49">
        <v>2.0000000000000018E-2</v>
      </c>
      <c r="L70" s="26"/>
      <c r="M70" s="44"/>
      <c r="N70" s="68">
        <v>0</v>
      </c>
      <c r="O70" s="27">
        <v>-1040.4000000000001</v>
      </c>
      <c r="P70" s="26"/>
    </row>
    <row r="71" spans="1:16" ht="15.75" x14ac:dyDescent="0.25">
      <c r="A71" s="28" t="s">
        <v>63</v>
      </c>
      <c r="B71" s="40">
        <v>0.4</v>
      </c>
      <c r="C71" s="30" t="s">
        <v>317</v>
      </c>
      <c r="D71" s="26"/>
      <c r="E71" s="27">
        <v>31766.29</v>
      </c>
      <c r="F71" s="44">
        <v>41310</v>
      </c>
      <c r="G71" s="26"/>
      <c r="H71" s="29"/>
      <c r="I71" s="29">
        <v>41310</v>
      </c>
      <c r="J71" s="44">
        <v>42136.200000000004</v>
      </c>
      <c r="K71" s="49">
        <v>2.0000000000000018E-2</v>
      </c>
      <c r="L71" s="26"/>
      <c r="M71" s="44">
        <v>20000</v>
      </c>
      <c r="N71" s="68">
        <v>0.47465124999406683</v>
      </c>
      <c r="O71" s="27">
        <v>-22136.200000000004</v>
      </c>
      <c r="P71" s="26"/>
    </row>
    <row r="72" spans="1:16" ht="15.75" x14ac:dyDescent="0.25">
      <c r="A72" s="28" t="s">
        <v>64</v>
      </c>
      <c r="B72" s="40">
        <v>0.45</v>
      </c>
      <c r="C72" s="30" t="s">
        <v>318</v>
      </c>
      <c r="D72" s="26"/>
      <c r="E72" s="27">
        <v>558.57000000000005</v>
      </c>
      <c r="F72" s="44">
        <v>91.8</v>
      </c>
      <c r="G72" s="26"/>
      <c r="H72" s="29"/>
      <c r="I72" s="29">
        <v>91.8</v>
      </c>
      <c r="J72" s="44">
        <v>93.635999999999996</v>
      </c>
      <c r="K72" s="49">
        <v>2.0000000000000018E-2</v>
      </c>
      <c r="L72" s="26"/>
      <c r="M72" s="44">
        <v>20000</v>
      </c>
      <c r="N72" s="68">
        <v>213.5930624973301</v>
      </c>
      <c r="O72" s="27">
        <v>19906.364000000001</v>
      </c>
      <c r="P72" s="26"/>
    </row>
    <row r="73" spans="1:16" ht="15.75" x14ac:dyDescent="0.25">
      <c r="A73" s="28" t="s">
        <v>65</v>
      </c>
      <c r="B73" s="40">
        <v>0.49</v>
      </c>
      <c r="C73" s="30" t="s">
        <v>319</v>
      </c>
      <c r="D73" s="26"/>
      <c r="E73" s="26"/>
      <c r="F73" s="44">
        <v>0</v>
      </c>
      <c r="G73" s="26"/>
      <c r="H73" s="29"/>
      <c r="I73" s="29">
        <v>0</v>
      </c>
      <c r="J73" s="45">
        <v>64437</v>
      </c>
      <c r="K73" s="49"/>
      <c r="L73" s="26"/>
      <c r="M73" s="44">
        <v>67932</v>
      </c>
      <c r="N73" s="68">
        <v>1.0542390241631361</v>
      </c>
      <c r="O73" s="27">
        <v>3495</v>
      </c>
      <c r="P73" s="26"/>
    </row>
    <row r="74" spans="1:16" ht="15.75" x14ac:dyDescent="0.25">
      <c r="A74" s="28" t="s">
        <v>66</v>
      </c>
      <c r="B74" s="40">
        <v>0.4</v>
      </c>
      <c r="C74" s="30" t="s">
        <v>317</v>
      </c>
      <c r="D74" s="26"/>
      <c r="E74" s="27">
        <v>48.18</v>
      </c>
      <c r="F74" s="44">
        <v>0</v>
      </c>
      <c r="G74" s="26"/>
      <c r="H74" s="29"/>
      <c r="I74" s="29">
        <v>0</v>
      </c>
      <c r="J74" s="44"/>
      <c r="K74" s="49"/>
      <c r="L74" s="26"/>
      <c r="M74" s="44"/>
      <c r="N74" s="68" t="e">
        <v>#DIV/0!</v>
      </c>
      <c r="O74" s="27">
        <v>0</v>
      </c>
      <c r="P74" s="26"/>
    </row>
    <row r="75" spans="1:16" ht="15.75" x14ac:dyDescent="0.25">
      <c r="A75" s="28" t="s">
        <v>67</v>
      </c>
      <c r="B75" s="40">
        <v>0.49</v>
      </c>
      <c r="C75" s="30" t="s">
        <v>319</v>
      </c>
      <c r="D75" s="26"/>
      <c r="E75" s="27">
        <v>558255.85</v>
      </c>
      <c r="F75" s="44">
        <v>478788.95</v>
      </c>
      <c r="G75" s="26"/>
      <c r="H75" s="29"/>
      <c r="I75" s="29">
        <v>478788.95</v>
      </c>
      <c r="J75" s="44">
        <v>356541</v>
      </c>
      <c r="K75" s="49">
        <v>-0.25532742558072818</v>
      </c>
      <c r="L75" s="26"/>
      <c r="M75" s="44">
        <v>392000</v>
      </c>
      <c r="N75" s="68">
        <v>1.0994527978549451</v>
      </c>
      <c r="O75" s="27">
        <v>35459</v>
      </c>
      <c r="P75" s="26"/>
    </row>
    <row r="76" spans="1:16" ht="15.75" x14ac:dyDescent="0.25">
      <c r="A76" s="28" t="s">
        <v>68</v>
      </c>
      <c r="B76" s="40">
        <v>0.4</v>
      </c>
      <c r="C76" s="30" t="s">
        <v>327</v>
      </c>
      <c r="D76" s="26"/>
      <c r="E76" s="27">
        <v>59454.62</v>
      </c>
      <c r="F76" s="44">
        <v>85680</v>
      </c>
      <c r="G76" s="26"/>
      <c r="H76" s="29"/>
      <c r="I76" s="29">
        <v>85680</v>
      </c>
      <c r="J76" s="44">
        <v>120000</v>
      </c>
      <c r="K76" s="49">
        <v>0.40056022408963576</v>
      </c>
      <c r="L76" s="26"/>
      <c r="M76" s="44">
        <v>125000</v>
      </c>
      <c r="N76" s="68">
        <v>1.0416666666666667</v>
      </c>
      <c r="O76" s="27">
        <v>5000</v>
      </c>
      <c r="P76" s="26"/>
    </row>
    <row r="77" spans="1:16" ht="15.75" x14ac:dyDescent="0.25">
      <c r="A77" s="28" t="s">
        <v>69</v>
      </c>
      <c r="B77" s="40">
        <v>0.4</v>
      </c>
      <c r="C77" s="30" t="s">
        <v>328</v>
      </c>
      <c r="D77" s="26"/>
      <c r="E77" s="27">
        <v>9926</v>
      </c>
      <c r="F77" s="44">
        <v>12750</v>
      </c>
      <c r="G77" s="26"/>
      <c r="H77" s="29"/>
      <c r="I77" s="29">
        <v>12750</v>
      </c>
      <c r="J77" s="44">
        <v>13005</v>
      </c>
      <c r="K77" s="49">
        <v>2.0000000000000018E-2</v>
      </c>
      <c r="L77" s="26"/>
      <c r="M77" s="44">
        <v>8000</v>
      </c>
      <c r="N77" s="68">
        <v>0.61514801999231061</v>
      </c>
      <c r="O77" s="27">
        <v>-5005</v>
      </c>
      <c r="P77" s="26"/>
    </row>
    <row r="78" spans="1:16" ht="15.75" x14ac:dyDescent="0.25">
      <c r="A78" s="28" t="s">
        <v>70</v>
      </c>
      <c r="B78" s="40">
        <v>0.4</v>
      </c>
      <c r="C78" s="30" t="s">
        <v>329</v>
      </c>
      <c r="D78" s="26"/>
      <c r="E78" s="26"/>
      <c r="F78" s="44">
        <v>0</v>
      </c>
      <c r="G78" s="26"/>
      <c r="H78" s="29"/>
      <c r="I78" s="29">
        <v>0</v>
      </c>
      <c r="J78" s="44"/>
      <c r="K78" s="49"/>
      <c r="L78" s="26"/>
      <c r="M78" s="44"/>
      <c r="N78" s="68" t="e">
        <v>#DIV/0!</v>
      </c>
      <c r="O78" s="27">
        <v>0</v>
      </c>
      <c r="P78" s="26"/>
    </row>
    <row r="79" spans="1:16" ht="15.75" x14ac:dyDescent="0.25">
      <c r="A79" s="28" t="s">
        <v>71</v>
      </c>
      <c r="B79" s="40">
        <v>0.4</v>
      </c>
      <c r="C79" s="30" t="s">
        <v>330</v>
      </c>
      <c r="D79" s="26"/>
      <c r="E79" s="27">
        <v>16813.18</v>
      </c>
      <c r="F79" s="44">
        <v>11826.9</v>
      </c>
      <c r="G79" s="26"/>
      <c r="H79" s="29"/>
      <c r="I79" s="29">
        <v>11826.9</v>
      </c>
      <c r="J79" s="44">
        <v>12063.438</v>
      </c>
      <c r="K79" s="49">
        <v>2.0000000000000018E-2</v>
      </c>
      <c r="L79" s="26"/>
      <c r="M79" s="44">
        <v>10000</v>
      </c>
      <c r="N79" s="68">
        <v>0.8289510834307765</v>
      </c>
      <c r="O79" s="27">
        <v>-2063.4380000000001</v>
      </c>
      <c r="P79" s="26"/>
    </row>
    <row r="80" spans="1:16" ht="15.75" x14ac:dyDescent="0.25">
      <c r="A80" s="28" t="s">
        <v>72</v>
      </c>
      <c r="B80" s="40">
        <v>0.49</v>
      </c>
      <c r="C80" s="30" t="s">
        <v>331</v>
      </c>
      <c r="D80" s="26"/>
      <c r="E80" s="27">
        <v>227400.51</v>
      </c>
      <c r="F80" s="44">
        <v>239838.29</v>
      </c>
      <c r="G80" s="26"/>
      <c r="H80" s="29"/>
      <c r="I80" s="29">
        <v>239838.29</v>
      </c>
      <c r="J80" s="44">
        <v>239838</v>
      </c>
      <c r="K80" s="49">
        <v>-1.2091480472431471E-6</v>
      </c>
      <c r="L80" s="26"/>
      <c r="M80" s="44">
        <v>239100</v>
      </c>
      <c r="N80" s="68">
        <v>0.99692292297300678</v>
      </c>
      <c r="O80" s="27">
        <v>-738</v>
      </c>
      <c r="P80" s="26"/>
    </row>
    <row r="81" spans="1:16" ht="15.75" x14ac:dyDescent="0.25">
      <c r="A81" s="28" t="s">
        <v>73</v>
      </c>
      <c r="B81" s="40">
        <v>0.15</v>
      </c>
      <c r="C81" s="30" t="s">
        <v>321</v>
      </c>
      <c r="D81" s="26"/>
      <c r="E81" s="27">
        <v>325141.46000000002</v>
      </c>
      <c r="F81" s="44">
        <v>235748.57</v>
      </c>
      <c r="G81" s="26"/>
      <c r="H81" s="29"/>
      <c r="I81" s="29">
        <v>235748.57</v>
      </c>
      <c r="J81" s="44">
        <v>269995.25</v>
      </c>
      <c r="K81" s="49">
        <v>0.14526781647074261</v>
      </c>
      <c r="L81" s="26"/>
      <c r="M81" s="74">
        <v>291021.14599999995</v>
      </c>
      <c r="N81" s="68">
        <v>1.0778750589130732</v>
      </c>
      <c r="O81" s="27">
        <v>21025.89599999995</v>
      </c>
      <c r="P81" s="27" t="s">
        <v>419</v>
      </c>
    </row>
    <row r="82" spans="1:16" ht="15.75" x14ac:dyDescent="0.25">
      <c r="A82" s="28" t="s">
        <v>74</v>
      </c>
      <c r="B82" s="40">
        <v>0.16</v>
      </c>
      <c r="C82" s="30" t="s">
        <v>320</v>
      </c>
      <c r="D82" s="26"/>
      <c r="E82" s="27">
        <v>32207</v>
      </c>
      <c r="F82" s="44">
        <v>34534.28</v>
      </c>
      <c r="G82" s="26"/>
      <c r="H82" s="29"/>
      <c r="I82" s="29">
        <v>34534.28</v>
      </c>
      <c r="J82" s="44">
        <v>34534.275000000001</v>
      </c>
      <c r="K82" s="49">
        <v>-1.4478367571513218E-7</v>
      </c>
      <c r="L82" s="26"/>
      <c r="M82" s="44">
        <v>38795.980000000003</v>
      </c>
      <c r="N82" s="68">
        <v>1.123405080894271</v>
      </c>
      <c r="O82" s="27">
        <v>4261.7050000000017</v>
      </c>
      <c r="P82" s="26"/>
    </row>
    <row r="83" spans="1:16" ht="15.75" x14ac:dyDescent="0.25">
      <c r="A83" s="28" t="s">
        <v>75</v>
      </c>
      <c r="B83" s="40">
        <v>0.2</v>
      </c>
      <c r="C83" s="30" t="s">
        <v>316</v>
      </c>
      <c r="D83" s="26"/>
      <c r="E83" s="26"/>
      <c r="F83" s="44">
        <v>0</v>
      </c>
      <c r="G83" s="26"/>
      <c r="H83" s="29"/>
      <c r="I83" s="29">
        <v>0</v>
      </c>
      <c r="J83" s="44"/>
      <c r="K83" s="49"/>
      <c r="L83" s="26"/>
      <c r="M83" s="44"/>
      <c r="N83" s="68" t="e">
        <v>#DIV/0!</v>
      </c>
      <c r="O83" s="27">
        <v>0</v>
      </c>
      <c r="P83" s="26"/>
    </row>
    <row r="84" spans="1:16" ht="15.75" x14ac:dyDescent="0.25">
      <c r="A84" s="28" t="s">
        <v>76</v>
      </c>
      <c r="B84" s="40">
        <v>0.4</v>
      </c>
      <c r="C84" s="30" t="s">
        <v>317</v>
      </c>
      <c r="D84" s="26"/>
      <c r="E84" s="27">
        <v>75</v>
      </c>
      <c r="F84" s="44">
        <v>22915</v>
      </c>
      <c r="G84" s="26"/>
      <c r="H84" s="29"/>
      <c r="I84" s="29">
        <v>22915</v>
      </c>
      <c r="J84" s="44">
        <v>23373.3</v>
      </c>
      <c r="K84" s="49">
        <v>2.0000000000000018E-2</v>
      </c>
      <c r="L84" s="26"/>
      <c r="M84" s="45">
        <v>22500</v>
      </c>
      <c r="N84" s="68">
        <v>0.96263685487286776</v>
      </c>
      <c r="O84" s="27">
        <v>-873.29999999999927</v>
      </c>
      <c r="P84" s="26"/>
    </row>
    <row r="85" spans="1:16" ht="15.75" x14ac:dyDescent="0.25">
      <c r="A85" s="28" t="s">
        <v>77</v>
      </c>
      <c r="B85" s="40">
        <v>0.45</v>
      </c>
      <c r="C85" s="30" t="s">
        <v>318</v>
      </c>
      <c r="D85" s="26"/>
      <c r="E85" s="27">
        <v>469.31</v>
      </c>
      <c r="F85" s="44">
        <v>550</v>
      </c>
      <c r="G85" s="26"/>
      <c r="H85" s="29"/>
      <c r="I85" s="29">
        <v>550</v>
      </c>
      <c r="J85" s="44">
        <v>561</v>
      </c>
      <c r="K85" s="49">
        <v>2.0000000000000018E-2</v>
      </c>
      <c r="L85" s="26"/>
      <c r="M85" s="44">
        <v>500</v>
      </c>
      <c r="N85" s="68">
        <v>0.89126559714795006</v>
      </c>
      <c r="O85" s="27">
        <v>-61</v>
      </c>
      <c r="P85" s="26"/>
    </row>
    <row r="86" spans="1:16" ht="15.75" x14ac:dyDescent="0.25">
      <c r="A86" s="28" t="s">
        <v>78</v>
      </c>
      <c r="B86" s="40">
        <v>0.49</v>
      </c>
      <c r="C86" s="30"/>
      <c r="D86" s="26"/>
      <c r="E86" s="26"/>
      <c r="F86" s="44"/>
      <c r="G86" s="26"/>
      <c r="H86" s="29"/>
      <c r="I86" s="29">
        <v>0</v>
      </c>
      <c r="J86" s="44">
        <v>936</v>
      </c>
      <c r="K86" s="49"/>
      <c r="L86" s="26"/>
      <c r="M86" s="74">
        <v>3116</v>
      </c>
      <c r="N86" s="68">
        <v>3.3290598290598292</v>
      </c>
      <c r="O86" s="27">
        <v>2180</v>
      </c>
      <c r="P86" s="26"/>
    </row>
    <row r="87" spans="1:16" ht="15.75" x14ac:dyDescent="0.25">
      <c r="A87" s="28" t="s">
        <v>79</v>
      </c>
      <c r="B87" s="40">
        <v>0.15</v>
      </c>
      <c r="C87" s="30" t="s">
        <v>321</v>
      </c>
      <c r="D87" s="26"/>
      <c r="E87" s="27">
        <v>558346.75</v>
      </c>
      <c r="F87" s="44">
        <v>671738.4</v>
      </c>
      <c r="G87" s="26"/>
      <c r="H87" s="29"/>
      <c r="I87" s="29">
        <v>671738.4</v>
      </c>
      <c r="J87" s="44">
        <v>497337.17499999993</v>
      </c>
      <c r="K87" s="49">
        <v>-0.259626701406381</v>
      </c>
      <c r="L87" s="26"/>
      <c r="M87" s="45">
        <v>506907.57828999998</v>
      </c>
      <c r="N87" s="68">
        <v>1.0192432896052865</v>
      </c>
      <c r="O87" s="27">
        <v>9570.4032900000457</v>
      </c>
      <c r="P87" s="27" t="s">
        <v>420</v>
      </c>
    </row>
    <row r="88" spans="1:16" ht="15.75" x14ac:dyDescent="0.25">
      <c r="A88" s="28" t="s">
        <v>80</v>
      </c>
      <c r="B88" s="40">
        <v>0.16</v>
      </c>
      <c r="C88" s="30" t="s">
        <v>320</v>
      </c>
      <c r="D88" s="26"/>
      <c r="E88" s="27">
        <v>183539.74</v>
      </c>
      <c r="F88" s="44">
        <v>186029.1</v>
      </c>
      <c r="G88" s="26"/>
      <c r="H88" s="29"/>
      <c r="I88" s="29">
        <v>186029.1</v>
      </c>
      <c r="J88" s="44">
        <v>193561.49805000002</v>
      </c>
      <c r="K88" s="49">
        <v>4.0490428916766241E-2</v>
      </c>
      <c r="L88" s="26"/>
      <c r="M88" s="45">
        <v>220537.62000000002</v>
      </c>
      <c r="N88" s="68">
        <v>1.1393671893520458</v>
      </c>
      <c r="O88" s="27">
        <v>26976.121950000001</v>
      </c>
      <c r="P88" s="26"/>
    </row>
    <row r="89" spans="1:16" ht="15.75" x14ac:dyDescent="0.25">
      <c r="A89" s="28" t="s">
        <v>81</v>
      </c>
      <c r="B89" s="40">
        <v>0.2</v>
      </c>
      <c r="C89" s="30" t="s">
        <v>316</v>
      </c>
      <c r="D89" s="26"/>
      <c r="E89" s="26"/>
      <c r="F89" s="44">
        <v>1020</v>
      </c>
      <c r="G89" s="26"/>
      <c r="H89" s="29"/>
      <c r="I89" s="29">
        <v>1020</v>
      </c>
      <c r="J89" s="44">
        <v>1040.4000000000001</v>
      </c>
      <c r="K89" s="49">
        <v>2.0000000000000018E-2</v>
      </c>
      <c r="L89" s="26"/>
      <c r="M89" s="44"/>
      <c r="N89" s="68">
        <v>0</v>
      </c>
      <c r="O89" s="27">
        <v>-1040.4000000000001</v>
      </c>
      <c r="P89" s="26"/>
    </row>
    <row r="90" spans="1:16" ht="15.75" x14ac:dyDescent="0.25">
      <c r="A90" s="28" t="s">
        <v>82</v>
      </c>
      <c r="B90" s="40">
        <v>0.4</v>
      </c>
      <c r="C90" s="30" t="s">
        <v>317</v>
      </c>
      <c r="D90" s="26"/>
      <c r="E90" s="27">
        <v>4237.93</v>
      </c>
      <c r="F90" s="44">
        <v>11710.84</v>
      </c>
      <c r="G90" s="26"/>
      <c r="H90" s="29"/>
      <c r="I90" s="29">
        <v>11710.84</v>
      </c>
      <c r="J90" s="44">
        <v>11945.0568</v>
      </c>
      <c r="K90" s="49">
        <v>2.0000000000000018E-2</v>
      </c>
      <c r="L90" s="26"/>
      <c r="M90" s="44">
        <v>4000</v>
      </c>
      <c r="N90" s="68">
        <v>0.33486655333443033</v>
      </c>
      <c r="O90" s="27">
        <v>-7945.0568000000003</v>
      </c>
      <c r="P90" s="26"/>
    </row>
    <row r="91" spans="1:16" ht="15.75" x14ac:dyDescent="0.25">
      <c r="A91" s="28" t="s">
        <v>390</v>
      </c>
      <c r="B91" s="40">
        <v>0.4</v>
      </c>
      <c r="C91" s="30" t="s">
        <v>333</v>
      </c>
      <c r="D91" s="26"/>
      <c r="E91" s="26"/>
      <c r="F91" s="44"/>
      <c r="G91" s="26"/>
      <c r="H91" s="29"/>
      <c r="I91" s="29"/>
      <c r="J91" s="44"/>
      <c r="K91" s="49"/>
      <c r="L91" s="26"/>
      <c r="M91" s="44">
        <v>7750</v>
      </c>
      <c r="N91" s="68"/>
      <c r="O91" s="27">
        <v>7750</v>
      </c>
      <c r="P91" s="26"/>
    </row>
    <row r="92" spans="1:16" ht="15.75" x14ac:dyDescent="0.25">
      <c r="A92" s="28" t="s">
        <v>83</v>
      </c>
      <c r="B92" s="40">
        <v>0.4</v>
      </c>
      <c r="C92" s="30" t="s">
        <v>332</v>
      </c>
      <c r="D92" s="26"/>
      <c r="E92" s="27">
        <v>0</v>
      </c>
      <c r="F92" s="44">
        <v>0</v>
      </c>
      <c r="G92" s="26"/>
      <c r="H92" s="29"/>
      <c r="I92" s="29">
        <v>0</v>
      </c>
      <c r="J92" s="44">
        <v>0</v>
      </c>
      <c r="K92" s="49"/>
      <c r="L92" s="26"/>
      <c r="M92" s="44">
        <v>7164</v>
      </c>
      <c r="N92" s="68" t="e">
        <v>#DIV/0!</v>
      </c>
      <c r="O92" s="27">
        <v>7164</v>
      </c>
      <c r="P92" s="26"/>
    </row>
    <row r="93" spans="1:16" ht="15.75" x14ac:dyDescent="0.25">
      <c r="A93" s="28" t="s">
        <v>84</v>
      </c>
      <c r="B93" s="40">
        <v>0.45</v>
      </c>
      <c r="C93" s="30" t="s">
        <v>318</v>
      </c>
      <c r="D93" s="26"/>
      <c r="E93" s="27">
        <v>1349.71</v>
      </c>
      <c r="F93" s="44">
        <v>3330</v>
      </c>
      <c r="G93" s="26"/>
      <c r="H93" s="29"/>
      <c r="I93" s="29">
        <v>3330</v>
      </c>
      <c r="J93" s="44">
        <v>3396.6</v>
      </c>
      <c r="K93" s="49">
        <v>2.0000000000000018E-2</v>
      </c>
      <c r="L93" s="26"/>
      <c r="M93" s="44">
        <v>3000</v>
      </c>
      <c r="N93" s="68">
        <v>0.88323617735382443</v>
      </c>
      <c r="O93" s="27">
        <v>-396.59999999999991</v>
      </c>
      <c r="P93" s="26"/>
    </row>
    <row r="94" spans="1:16" ht="15.75" x14ac:dyDescent="0.25">
      <c r="A94" s="28" t="s">
        <v>85</v>
      </c>
      <c r="B94" s="40">
        <v>0.49</v>
      </c>
      <c r="C94" s="30"/>
      <c r="D94" s="26"/>
      <c r="E94" s="26"/>
      <c r="F94" s="44"/>
      <c r="G94" s="26"/>
      <c r="H94" s="29"/>
      <c r="I94" s="29">
        <v>0</v>
      </c>
      <c r="J94" s="44">
        <v>3116</v>
      </c>
      <c r="K94" s="49"/>
      <c r="L94" s="26"/>
      <c r="M94" s="44">
        <v>4000</v>
      </c>
      <c r="N94" s="68">
        <v>1.2836970474967908</v>
      </c>
      <c r="O94" s="27">
        <v>884</v>
      </c>
      <c r="P94" s="26"/>
    </row>
    <row r="95" spans="1:16" ht="15.75" x14ac:dyDescent="0.25">
      <c r="A95" s="28" t="s">
        <v>86</v>
      </c>
      <c r="B95" s="40">
        <v>0.4</v>
      </c>
      <c r="C95" s="27" t="s">
        <v>317</v>
      </c>
      <c r="D95" s="26"/>
      <c r="E95" s="26"/>
      <c r="F95" s="26"/>
      <c r="G95" s="26"/>
      <c r="H95" s="26"/>
      <c r="I95" s="29"/>
      <c r="J95" s="42">
        <v>7500</v>
      </c>
      <c r="K95" s="49"/>
      <c r="L95" s="26"/>
      <c r="M95" s="42">
        <v>7500</v>
      </c>
      <c r="N95" s="68">
        <v>1</v>
      </c>
      <c r="O95" s="27">
        <v>0</v>
      </c>
      <c r="P95" s="27" t="s">
        <v>421</v>
      </c>
    </row>
    <row r="96" spans="1:16" ht="15.75" x14ac:dyDescent="0.25">
      <c r="A96" s="28" t="s">
        <v>87</v>
      </c>
      <c r="B96" s="40">
        <v>0.49</v>
      </c>
      <c r="C96" s="30" t="s">
        <v>319</v>
      </c>
      <c r="D96" s="26"/>
      <c r="E96" s="27">
        <v>116919</v>
      </c>
      <c r="F96" s="44">
        <v>91514</v>
      </c>
      <c r="G96" s="26"/>
      <c r="H96" s="29"/>
      <c r="I96" s="29">
        <v>91514</v>
      </c>
      <c r="J96" s="44">
        <v>36099</v>
      </c>
      <c r="K96" s="49">
        <v>-0.60553576501955986</v>
      </c>
      <c r="L96" s="26"/>
      <c r="M96" s="44">
        <v>171000</v>
      </c>
      <c r="N96" s="68">
        <v>4.7369733233607576</v>
      </c>
      <c r="O96" s="27">
        <v>134901</v>
      </c>
      <c r="P96" s="26"/>
    </row>
    <row r="97" spans="1:16" ht="15.75" x14ac:dyDescent="0.25">
      <c r="A97" s="28" t="s">
        <v>88</v>
      </c>
      <c r="B97" s="40">
        <v>0.15</v>
      </c>
      <c r="C97" s="30" t="s">
        <v>321</v>
      </c>
      <c r="D97" s="26"/>
      <c r="E97" s="27">
        <v>455</v>
      </c>
      <c r="F97" s="44">
        <v>8200</v>
      </c>
      <c r="G97" s="26"/>
      <c r="H97" s="29"/>
      <c r="I97" s="29">
        <v>8200</v>
      </c>
      <c r="J97" s="44">
        <v>8200</v>
      </c>
      <c r="K97" s="49">
        <v>0</v>
      </c>
      <c r="L97" s="26"/>
      <c r="M97" s="44">
        <v>8200</v>
      </c>
      <c r="N97" s="68">
        <v>1</v>
      </c>
      <c r="O97" s="27">
        <v>0</v>
      </c>
      <c r="P97" s="26"/>
    </row>
    <row r="98" spans="1:16" ht="15.75" x14ac:dyDescent="0.25">
      <c r="A98" s="28" t="s">
        <v>89</v>
      </c>
      <c r="B98" s="40">
        <v>0.4</v>
      </c>
      <c r="C98" s="30" t="s">
        <v>317</v>
      </c>
      <c r="D98" s="26"/>
      <c r="E98" s="27">
        <v>2500</v>
      </c>
      <c r="F98" s="44">
        <v>4156.5</v>
      </c>
      <c r="G98" s="26"/>
      <c r="H98" s="29"/>
      <c r="I98" s="29">
        <v>4156.5</v>
      </c>
      <c r="J98" s="44">
        <v>4239.63</v>
      </c>
      <c r="K98" s="49">
        <v>2.0000000000000018E-2</v>
      </c>
      <c r="L98" s="26"/>
      <c r="M98" s="44">
        <v>4250</v>
      </c>
      <c r="N98" s="68">
        <v>1.0024459681623161</v>
      </c>
      <c r="O98" s="27">
        <v>10.369999999999891</v>
      </c>
      <c r="P98" s="26"/>
    </row>
    <row r="99" spans="1:16" ht="15.75" x14ac:dyDescent="0.25">
      <c r="A99" s="28" t="s">
        <v>90</v>
      </c>
      <c r="B99" s="40">
        <v>0.45</v>
      </c>
      <c r="C99" s="30" t="s">
        <v>318</v>
      </c>
      <c r="D99" s="26"/>
      <c r="E99" s="26"/>
      <c r="F99" s="44">
        <v>1530</v>
      </c>
      <c r="G99" s="26"/>
      <c r="H99" s="29"/>
      <c r="I99" s="29">
        <v>1530</v>
      </c>
      <c r="J99" s="44">
        <v>1560.6000000000001</v>
      </c>
      <c r="K99" s="49">
        <v>2.0000000000000018E-2</v>
      </c>
      <c r="L99" s="26"/>
      <c r="M99" s="44">
        <v>1600</v>
      </c>
      <c r="N99" s="68">
        <v>1.0252466999871843</v>
      </c>
      <c r="O99" s="27">
        <v>39.399999999999864</v>
      </c>
      <c r="P99" s="26"/>
    </row>
    <row r="100" spans="1:16" ht="15.75" x14ac:dyDescent="0.25">
      <c r="A100" s="28" t="s">
        <v>91</v>
      </c>
      <c r="B100" s="40">
        <v>0.49</v>
      </c>
      <c r="C100" s="30" t="s">
        <v>319</v>
      </c>
      <c r="D100" s="26"/>
      <c r="E100" s="27">
        <v>24583</v>
      </c>
      <c r="F100" s="44">
        <v>23535</v>
      </c>
      <c r="G100" s="26"/>
      <c r="H100" s="29"/>
      <c r="I100" s="29">
        <v>23535</v>
      </c>
      <c r="J100" s="44">
        <v>93193</v>
      </c>
      <c r="K100" s="49">
        <v>2.9597620565115785</v>
      </c>
      <c r="L100" s="26"/>
      <c r="M100" s="44">
        <v>35425</v>
      </c>
      <c r="N100" s="68">
        <v>0.38012511669331389</v>
      </c>
      <c r="O100" s="27">
        <v>-57768</v>
      </c>
      <c r="P100" s="26"/>
    </row>
    <row r="101" spans="1:16" ht="15.75" x14ac:dyDescent="0.25">
      <c r="A101" s="28" t="s">
        <v>92</v>
      </c>
      <c r="B101" s="40">
        <v>0.12</v>
      </c>
      <c r="C101" s="30" t="s">
        <v>334</v>
      </c>
      <c r="D101" s="26"/>
      <c r="E101" s="27">
        <v>2789153.52</v>
      </c>
      <c r="F101" s="44">
        <v>3112443.28</v>
      </c>
      <c r="G101" s="26"/>
      <c r="H101" s="29"/>
      <c r="I101" s="29">
        <v>3112443.28</v>
      </c>
      <c r="J101" s="44">
        <v>3131056.5120000001</v>
      </c>
      <c r="K101" s="49">
        <v>5.9802638395389796E-3</v>
      </c>
      <c r="L101" s="26"/>
      <c r="M101" s="61">
        <v>3202294.9940000004</v>
      </c>
      <c r="N101" s="68">
        <v>1.0227522185329372</v>
      </c>
      <c r="O101" s="27">
        <v>71238.482000000309</v>
      </c>
      <c r="P101" s="26"/>
    </row>
    <row r="102" spans="1:16" ht="15.75" x14ac:dyDescent="0.25">
      <c r="A102" s="28" t="s">
        <v>93</v>
      </c>
      <c r="B102" s="40">
        <v>0.13</v>
      </c>
      <c r="C102" s="30" t="s">
        <v>335</v>
      </c>
      <c r="D102" s="26"/>
      <c r="E102" s="27">
        <v>3960546.27</v>
      </c>
      <c r="F102" s="44">
        <v>4909352.42</v>
      </c>
      <c r="G102" s="26"/>
      <c r="H102" s="29"/>
      <c r="I102" s="29">
        <v>4909352.42</v>
      </c>
      <c r="J102" s="44">
        <v>4716560.7367499992</v>
      </c>
      <c r="K102" s="49">
        <v>-3.9270287963967476E-2</v>
      </c>
      <c r="L102" s="26"/>
      <c r="M102" s="61">
        <v>4763329.6799999988</v>
      </c>
      <c r="N102" s="68">
        <v>1.0099158997117519</v>
      </c>
      <c r="O102" s="27">
        <v>46768.943249999546</v>
      </c>
      <c r="P102" s="26"/>
    </row>
    <row r="103" spans="1:16" ht="15.75" x14ac:dyDescent="0.25">
      <c r="A103" s="28" t="s">
        <v>94</v>
      </c>
      <c r="B103" s="40">
        <v>0.14000000000000001</v>
      </c>
      <c r="C103" s="30" t="s">
        <v>336</v>
      </c>
      <c r="D103" s="26"/>
      <c r="E103" s="27">
        <v>258236.83</v>
      </c>
      <c r="F103" s="44">
        <v>373045</v>
      </c>
      <c r="G103" s="26"/>
      <c r="H103" s="29"/>
      <c r="I103" s="29">
        <v>373045</v>
      </c>
      <c r="J103" s="44">
        <v>291844.25</v>
      </c>
      <c r="K103" s="49">
        <v>-0.21767012022678234</v>
      </c>
      <c r="L103" s="26"/>
      <c r="M103" s="61">
        <v>270000</v>
      </c>
      <c r="N103" s="68">
        <v>0.9251510009191547</v>
      </c>
      <c r="O103" s="27">
        <v>-21844.25</v>
      </c>
      <c r="P103" s="26"/>
    </row>
    <row r="104" spans="1:16" ht="15.75" x14ac:dyDescent="0.25">
      <c r="A104" s="28" t="s">
        <v>95</v>
      </c>
      <c r="B104" s="40">
        <v>0.16</v>
      </c>
      <c r="C104" s="30" t="s">
        <v>320</v>
      </c>
      <c r="D104" s="26"/>
      <c r="E104" s="27">
        <v>195083.17</v>
      </c>
      <c r="F104" s="44">
        <v>204912.6</v>
      </c>
      <c r="G104" s="26"/>
      <c r="H104" s="29"/>
      <c r="I104" s="29">
        <v>204912.6</v>
      </c>
      <c r="J104" s="44">
        <v>197076.76826250006</v>
      </c>
      <c r="K104" s="49">
        <v>-3.8239872694504573E-2</v>
      </c>
      <c r="L104" s="26"/>
      <c r="M104" s="61">
        <v>254428.166</v>
      </c>
      <c r="N104" s="68">
        <v>1.2910104435095551</v>
      </c>
      <c r="O104" s="27">
        <v>57351.397737499938</v>
      </c>
      <c r="P104" s="26"/>
    </row>
    <row r="105" spans="1:16" ht="15.75" x14ac:dyDescent="0.25">
      <c r="A105" s="28" t="s">
        <v>96</v>
      </c>
      <c r="B105" s="40">
        <v>0.2</v>
      </c>
      <c r="C105" s="30" t="s">
        <v>316</v>
      </c>
      <c r="D105" s="26"/>
      <c r="E105" s="27">
        <v>27960.84</v>
      </c>
      <c r="F105" s="44">
        <v>21096.3</v>
      </c>
      <c r="G105" s="26"/>
      <c r="H105" s="29"/>
      <c r="I105" s="29">
        <v>21096.3</v>
      </c>
      <c r="J105" s="44">
        <v>81518.225999999995</v>
      </c>
      <c r="K105" s="49">
        <v>2.8641006242800868</v>
      </c>
      <c r="L105" s="26"/>
      <c r="M105" s="44">
        <v>65000</v>
      </c>
      <c r="N105" s="68">
        <v>0.7973676954157467</v>
      </c>
      <c r="O105" s="27">
        <v>-16518.225999999995</v>
      </c>
      <c r="P105" s="27" t="s">
        <v>422</v>
      </c>
    </row>
    <row r="106" spans="1:16" ht="15.75" x14ac:dyDescent="0.25">
      <c r="A106" s="28" t="s">
        <v>97</v>
      </c>
      <c r="B106" s="40">
        <v>0.4</v>
      </c>
      <c r="C106" s="30" t="s">
        <v>317</v>
      </c>
      <c r="D106" s="26"/>
      <c r="E106" s="27">
        <v>125262.76</v>
      </c>
      <c r="F106" s="44">
        <v>123414</v>
      </c>
      <c r="G106" s="26"/>
      <c r="H106" s="29"/>
      <c r="I106" s="29">
        <v>123414</v>
      </c>
      <c r="J106" s="44">
        <v>125882.28</v>
      </c>
      <c r="K106" s="49">
        <v>2.0000000000000018E-2</v>
      </c>
      <c r="L106" s="26"/>
      <c r="M106" s="44">
        <v>130000</v>
      </c>
      <c r="N106" s="68">
        <v>1.0327108787670514</v>
      </c>
      <c r="O106" s="27">
        <v>4117.7200000000012</v>
      </c>
      <c r="P106" s="26"/>
    </row>
    <row r="107" spans="1:16" ht="15.75" x14ac:dyDescent="0.25">
      <c r="A107" s="28" t="s">
        <v>98</v>
      </c>
      <c r="B107" s="40">
        <v>0.4</v>
      </c>
      <c r="C107" s="30" t="s">
        <v>337</v>
      </c>
      <c r="D107" s="26"/>
      <c r="E107" s="26"/>
      <c r="F107" s="44"/>
      <c r="G107" s="26"/>
      <c r="H107" s="29"/>
      <c r="I107" s="29"/>
      <c r="J107" s="44"/>
      <c r="K107" s="49"/>
      <c r="L107" s="26"/>
      <c r="M107" s="44"/>
      <c r="N107" s="68" t="e">
        <v>#DIV/0!</v>
      </c>
      <c r="O107" s="27">
        <v>0</v>
      </c>
      <c r="P107" s="26"/>
    </row>
    <row r="108" spans="1:16" ht="15.75" x14ac:dyDescent="0.25">
      <c r="A108" s="28" t="s">
        <v>99</v>
      </c>
      <c r="B108" s="40">
        <v>0.45</v>
      </c>
      <c r="C108" s="30" t="s">
        <v>318</v>
      </c>
      <c r="D108" s="26"/>
      <c r="E108" s="27">
        <v>211782.57</v>
      </c>
      <c r="F108" s="44">
        <v>237144.52</v>
      </c>
      <c r="G108" s="26"/>
      <c r="H108" s="29"/>
      <c r="I108" s="29">
        <v>237144.52</v>
      </c>
      <c r="J108" s="44">
        <v>241887.41039999999</v>
      </c>
      <c r="K108" s="49">
        <v>2.0000000000000018E-2</v>
      </c>
      <c r="L108" s="26"/>
      <c r="M108" s="44">
        <v>212846</v>
      </c>
      <c r="N108" s="68">
        <v>0.87993831364776154</v>
      </c>
      <c r="O108" s="27">
        <v>-29041.410399999993</v>
      </c>
      <c r="P108" s="26"/>
    </row>
    <row r="109" spans="1:16" ht="15.75" x14ac:dyDescent="0.25">
      <c r="A109" s="28" t="s">
        <v>100</v>
      </c>
      <c r="B109" s="40">
        <v>0.45</v>
      </c>
      <c r="C109" s="30" t="s">
        <v>338</v>
      </c>
      <c r="D109" s="26"/>
      <c r="E109" s="26"/>
      <c r="F109" s="44"/>
      <c r="G109" s="26"/>
      <c r="H109" s="29"/>
      <c r="I109" s="29"/>
      <c r="J109" s="44"/>
      <c r="K109" s="49"/>
      <c r="L109" s="26"/>
      <c r="M109" s="44">
        <v>6000</v>
      </c>
      <c r="N109" s="68"/>
      <c r="O109" s="27">
        <v>6000</v>
      </c>
      <c r="P109" s="26"/>
    </row>
    <row r="110" spans="1:16" ht="15.75" x14ac:dyDescent="0.25">
      <c r="A110" s="28" t="s">
        <v>101</v>
      </c>
      <c r="B110" s="40">
        <v>0.47099999999999997</v>
      </c>
      <c r="C110" s="30" t="s">
        <v>339</v>
      </c>
      <c r="D110" s="26"/>
      <c r="E110" s="27">
        <v>284.35000000000002</v>
      </c>
      <c r="F110" s="44">
        <v>1020</v>
      </c>
      <c r="G110" s="26"/>
      <c r="H110" s="29"/>
      <c r="I110" s="29">
        <v>1020</v>
      </c>
      <c r="J110" s="44">
        <v>1040.4000000000001</v>
      </c>
      <c r="K110" s="49">
        <v>2.0000000000000018E-2</v>
      </c>
      <c r="L110" s="26"/>
      <c r="M110" s="44">
        <v>0</v>
      </c>
      <c r="N110" s="68">
        <v>0</v>
      </c>
      <c r="O110" s="27">
        <v>-1040.4000000000001</v>
      </c>
      <c r="P110" s="26"/>
    </row>
    <row r="111" spans="1:16" ht="15.75" x14ac:dyDescent="0.25">
      <c r="A111" s="28" t="s">
        <v>102</v>
      </c>
      <c r="B111" s="40">
        <v>0.48</v>
      </c>
      <c r="C111" s="30" t="s">
        <v>340</v>
      </c>
      <c r="D111" s="26"/>
      <c r="E111" s="27">
        <v>117986.34</v>
      </c>
      <c r="F111" s="44">
        <v>79760.639999999999</v>
      </c>
      <c r="G111" s="26"/>
      <c r="H111" s="29"/>
      <c r="I111" s="29">
        <v>79760.639999999999</v>
      </c>
      <c r="J111" s="44">
        <v>81355.852800000008</v>
      </c>
      <c r="K111" s="49">
        <v>2.0000000000000018E-2</v>
      </c>
      <c r="L111" s="26"/>
      <c r="M111" s="44">
        <v>85000</v>
      </c>
      <c r="N111" s="68">
        <v>1.0447926863843284</v>
      </c>
      <c r="O111" s="27">
        <v>3644.1471999999922</v>
      </c>
      <c r="P111" s="26"/>
    </row>
    <row r="112" spans="1:16" ht="15.75" x14ac:dyDescent="0.25">
      <c r="A112" s="28" t="s">
        <v>103</v>
      </c>
      <c r="B112" s="40">
        <v>0.49</v>
      </c>
      <c r="C112" s="30" t="s">
        <v>341</v>
      </c>
      <c r="D112" s="26"/>
      <c r="E112" s="27">
        <v>309040.51</v>
      </c>
      <c r="F112" s="44">
        <v>279344.93</v>
      </c>
      <c r="G112" s="26"/>
      <c r="H112" s="29"/>
      <c r="I112" s="29">
        <v>279344.93</v>
      </c>
      <c r="J112" s="44">
        <v>289007</v>
      </c>
      <c r="K112" s="49">
        <v>3.4588313451760166E-2</v>
      </c>
      <c r="L112" s="26"/>
      <c r="M112" s="44">
        <v>355000</v>
      </c>
      <c r="N112" s="68">
        <v>1.2283439501465363</v>
      </c>
      <c r="O112" s="27">
        <v>65993</v>
      </c>
      <c r="P112" s="26"/>
    </row>
    <row r="113" spans="1:16" ht="15.75" x14ac:dyDescent="0.25">
      <c r="A113" s="28" t="s">
        <v>104</v>
      </c>
      <c r="B113" s="40">
        <v>0.15</v>
      </c>
      <c r="C113" s="30" t="s">
        <v>321</v>
      </c>
      <c r="D113" s="26"/>
      <c r="E113" s="27">
        <v>978417.69</v>
      </c>
      <c r="F113" s="44">
        <v>969328.42</v>
      </c>
      <c r="G113" s="26"/>
      <c r="H113" s="29"/>
      <c r="I113" s="29">
        <v>969328.42</v>
      </c>
      <c r="J113" s="44">
        <v>1226425.3535</v>
      </c>
      <c r="K113" s="49">
        <v>0.26523201857632506</v>
      </c>
      <c r="L113" s="26"/>
      <c r="M113" s="74">
        <v>1286910.129</v>
      </c>
      <c r="N113" s="68">
        <v>1.0493179428551336</v>
      </c>
      <c r="O113" s="27">
        <v>60484.775499999989</v>
      </c>
      <c r="P113" s="27" t="s">
        <v>423</v>
      </c>
    </row>
    <row r="114" spans="1:16" ht="15.75" x14ac:dyDescent="0.25">
      <c r="A114" s="28" t="s">
        <v>105</v>
      </c>
      <c r="B114" s="40">
        <v>0.16</v>
      </c>
      <c r="C114" s="30" t="s">
        <v>320</v>
      </c>
      <c r="D114" s="26"/>
      <c r="E114" s="27">
        <v>252232.86</v>
      </c>
      <c r="F114" s="44">
        <v>170468.54</v>
      </c>
      <c r="G114" s="26"/>
      <c r="H114" s="29"/>
      <c r="I114" s="29">
        <v>170468.54</v>
      </c>
      <c r="J114" s="44">
        <v>360798.53600625007</v>
      </c>
      <c r="K114" s="49">
        <v>1.1165109761968397</v>
      </c>
      <c r="L114" s="26"/>
      <c r="M114" s="74">
        <v>396139.33899999992</v>
      </c>
      <c r="N114" s="68">
        <v>1.0979516252614108</v>
      </c>
      <c r="O114" s="27">
        <v>35340.80299374985</v>
      </c>
      <c r="P114" s="27" t="s">
        <v>424</v>
      </c>
    </row>
    <row r="115" spans="1:16" ht="15.75" x14ac:dyDescent="0.25">
      <c r="A115" s="28" t="s">
        <v>106</v>
      </c>
      <c r="B115" s="40">
        <v>0.2</v>
      </c>
      <c r="C115" s="30" t="s">
        <v>316</v>
      </c>
      <c r="D115" s="26"/>
      <c r="E115" s="26"/>
      <c r="F115" s="44">
        <v>0</v>
      </c>
      <c r="G115" s="26"/>
      <c r="H115" s="29"/>
      <c r="I115" s="29">
        <v>0</v>
      </c>
      <c r="J115" s="44"/>
      <c r="K115" s="49"/>
      <c r="L115" s="26"/>
      <c r="M115" s="44">
        <v>5000</v>
      </c>
      <c r="N115" s="68" t="e">
        <v>#DIV/0!</v>
      </c>
      <c r="O115" s="27">
        <v>5000</v>
      </c>
      <c r="P115" s="26"/>
    </row>
    <row r="116" spans="1:16" ht="15.75" x14ac:dyDescent="0.25">
      <c r="A116" s="28" t="s">
        <v>107</v>
      </c>
      <c r="B116" s="40">
        <v>0.4</v>
      </c>
      <c r="C116" s="30" t="s">
        <v>317</v>
      </c>
      <c r="D116" s="26"/>
      <c r="E116" s="27">
        <v>2687.08</v>
      </c>
      <c r="F116" s="44">
        <v>52377</v>
      </c>
      <c r="G116" s="26"/>
      <c r="H116" s="29"/>
      <c r="I116" s="29">
        <v>52377</v>
      </c>
      <c r="J116" s="44">
        <v>53424.54</v>
      </c>
      <c r="K116" s="49">
        <v>2.0000000000000018E-2</v>
      </c>
      <c r="L116" s="26"/>
      <c r="M116" s="44">
        <v>95000</v>
      </c>
      <c r="N116" s="68">
        <v>1.7782090402650168</v>
      </c>
      <c r="O116" s="27">
        <v>41575.46</v>
      </c>
    </row>
    <row r="117" spans="1:16" ht="15.75" x14ac:dyDescent="0.25">
      <c r="A117" s="28" t="s">
        <v>108</v>
      </c>
      <c r="B117" s="40">
        <v>0.4</v>
      </c>
      <c r="C117" s="30" t="s">
        <v>342</v>
      </c>
      <c r="D117" s="26"/>
      <c r="E117" s="26"/>
      <c r="F117" s="44"/>
      <c r="G117" s="26"/>
      <c r="H117" s="29"/>
      <c r="I117" s="29"/>
      <c r="J117" s="44"/>
      <c r="K117" s="49"/>
      <c r="L117" s="26"/>
      <c r="M117" s="44">
        <v>1550</v>
      </c>
      <c r="N117" s="68"/>
      <c r="O117" s="27">
        <v>1550</v>
      </c>
    </row>
    <row r="118" spans="1:16" ht="15.75" x14ac:dyDescent="0.25">
      <c r="A118" s="28" t="s">
        <v>109</v>
      </c>
      <c r="B118" s="40">
        <v>0.45</v>
      </c>
      <c r="C118" s="30" t="s">
        <v>318</v>
      </c>
      <c r="D118" s="26"/>
      <c r="E118" s="27">
        <v>4223.9399999999996</v>
      </c>
      <c r="F118" s="44">
        <v>6393.6</v>
      </c>
      <c r="G118" s="26"/>
      <c r="H118" s="29"/>
      <c r="I118" s="29">
        <v>6393.6</v>
      </c>
      <c r="J118" s="44">
        <v>6521.4720000000007</v>
      </c>
      <c r="K118" s="49">
        <v>2.0000000000000018E-2</v>
      </c>
      <c r="L118" s="26"/>
      <c r="M118" s="44">
        <v>20000</v>
      </c>
      <c r="N118" s="68">
        <v>3.0667922824785565</v>
      </c>
      <c r="O118" s="27">
        <v>13478.527999999998</v>
      </c>
    </row>
    <row r="119" spans="1:16" ht="15.75" x14ac:dyDescent="0.25">
      <c r="A119" s="28" t="s">
        <v>110</v>
      </c>
      <c r="B119" s="40">
        <v>0.47099999999999997</v>
      </c>
      <c r="C119" s="30" t="s">
        <v>343</v>
      </c>
      <c r="D119" s="26"/>
      <c r="E119" s="26"/>
      <c r="F119" s="44">
        <v>19380</v>
      </c>
      <c r="G119" s="26"/>
      <c r="H119" s="29"/>
      <c r="I119" s="29">
        <v>19380</v>
      </c>
      <c r="J119" s="44">
        <v>19767.599999999999</v>
      </c>
      <c r="K119" s="49">
        <v>2.0000000000000018E-2</v>
      </c>
      <c r="L119" s="26"/>
      <c r="M119" s="44">
        <v>0</v>
      </c>
      <c r="N119" s="68">
        <v>0</v>
      </c>
      <c r="O119" s="27">
        <v>-19767.599999999999</v>
      </c>
    </row>
    <row r="120" spans="1:16" ht="15.75" x14ac:dyDescent="0.25">
      <c r="A120" s="28" t="s">
        <v>111</v>
      </c>
      <c r="B120" s="40">
        <v>0.49</v>
      </c>
      <c r="C120" s="30" t="s">
        <v>319</v>
      </c>
      <c r="D120" s="26"/>
      <c r="E120" s="27">
        <v>706404.07</v>
      </c>
      <c r="F120" s="44">
        <v>541073.17000000004</v>
      </c>
      <c r="G120" s="26"/>
      <c r="H120" s="29"/>
      <c r="I120" s="29">
        <v>541073.17000000004</v>
      </c>
      <c r="J120" s="44">
        <v>747932</v>
      </c>
      <c r="K120" s="49">
        <v>0.38231211871030291</v>
      </c>
      <c r="L120" s="26"/>
      <c r="M120" s="44">
        <v>923593</v>
      </c>
      <c r="N120" s="68">
        <v>1.2348622602054733</v>
      </c>
      <c r="O120" s="27">
        <v>175661</v>
      </c>
    </row>
    <row r="121" spans="1:16" ht="15.75" x14ac:dyDescent="0.25">
      <c r="A121" s="28" t="s">
        <v>112</v>
      </c>
      <c r="B121" s="40">
        <v>0.49</v>
      </c>
      <c r="C121" s="30" t="s">
        <v>319</v>
      </c>
      <c r="D121" s="26"/>
      <c r="E121" s="27">
        <v>212139</v>
      </c>
      <c r="F121" s="44">
        <v>288586.8</v>
      </c>
      <c r="G121" s="26"/>
      <c r="H121" s="29"/>
      <c r="I121" s="29">
        <v>288586.8</v>
      </c>
      <c r="J121" s="44">
        <v>374094</v>
      </c>
      <c r="K121" s="49">
        <v>0.29629629629629628</v>
      </c>
      <c r="L121" s="26"/>
      <c r="M121" s="44">
        <v>356816</v>
      </c>
      <c r="N121" s="68">
        <v>0.95381374734692348</v>
      </c>
      <c r="O121" s="27">
        <v>-17278</v>
      </c>
    </row>
    <row r="122" spans="1:16" ht="15.75" x14ac:dyDescent="0.25">
      <c r="A122" s="28" t="s">
        <v>113</v>
      </c>
      <c r="B122" s="40">
        <v>0.15</v>
      </c>
      <c r="C122" s="30" t="s">
        <v>321</v>
      </c>
      <c r="D122" s="26"/>
      <c r="E122" s="26"/>
      <c r="F122" s="44">
        <v>0</v>
      </c>
      <c r="G122" s="26"/>
      <c r="H122" s="29"/>
      <c r="I122" s="29">
        <v>0</v>
      </c>
      <c r="J122" s="44"/>
      <c r="K122" s="49"/>
      <c r="L122" s="26"/>
      <c r="M122" s="44">
        <v>0</v>
      </c>
      <c r="N122" s="68" t="e">
        <v>#DIV/0!</v>
      </c>
      <c r="O122" s="27">
        <v>0</v>
      </c>
    </row>
    <row r="123" spans="1:16" ht="15.75" x14ac:dyDescent="0.25">
      <c r="A123" s="28" t="s">
        <v>114</v>
      </c>
      <c r="B123" s="40">
        <v>0.2</v>
      </c>
      <c r="C123" s="30" t="s">
        <v>316</v>
      </c>
      <c r="D123" s="26"/>
      <c r="E123" s="26"/>
      <c r="F123" s="44">
        <v>0</v>
      </c>
      <c r="G123" s="26"/>
      <c r="H123" s="29"/>
      <c r="I123" s="29">
        <v>0</v>
      </c>
      <c r="J123" s="44"/>
      <c r="K123" s="49"/>
      <c r="L123" s="26"/>
      <c r="M123" s="44">
        <v>0</v>
      </c>
      <c r="N123" s="68" t="e">
        <v>#DIV/0!</v>
      </c>
      <c r="O123" s="27">
        <v>0</v>
      </c>
    </row>
    <row r="124" spans="1:16" ht="15.75" x14ac:dyDescent="0.25">
      <c r="A124" s="28" t="s">
        <v>115</v>
      </c>
      <c r="B124" s="40">
        <v>0.4</v>
      </c>
      <c r="C124" s="30" t="s">
        <v>317</v>
      </c>
      <c r="D124" s="26"/>
      <c r="E124" s="26"/>
      <c r="F124" s="44">
        <v>0</v>
      </c>
      <c r="G124" s="26"/>
      <c r="H124" s="29"/>
      <c r="I124" s="29">
        <v>0</v>
      </c>
      <c r="J124" s="44"/>
      <c r="K124" s="49"/>
      <c r="L124" s="26"/>
      <c r="M124" s="44">
        <v>0</v>
      </c>
      <c r="N124" s="68" t="e">
        <v>#DIV/0!</v>
      </c>
      <c r="O124" s="27">
        <v>0</v>
      </c>
    </row>
    <row r="125" spans="1:16" ht="15.75" x14ac:dyDescent="0.25">
      <c r="A125" s="28" t="s">
        <v>116</v>
      </c>
      <c r="B125" s="40">
        <v>0.45</v>
      </c>
      <c r="C125" s="30" t="s">
        <v>318</v>
      </c>
      <c r="D125" s="26"/>
      <c r="E125" s="26"/>
      <c r="F125" s="44">
        <v>0</v>
      </c>
      <c r="G125" s="26"/>
      <c r="H125" s="29"/>
      <c r="I125" s="29">
        <v>0</v>
      </c>
      <c r="J125" s="44"/>
      <c r="K125" s="49"/>
      <c r="L125" s="26"/>
      <c r="M125" s="44">
        <v>0</v>
      </c>
      <c r="N125" s="68" t="e">
        <v>#DIV/0!</v>
      </c>
      <c r="O125" s="27">
        <v>0</v>
      </c>
    </row>
    <row r="126" spans="1:16" ht="15.75" x14ac:dyDescent="0.25">
      <c r="A126" s="28" t="s">
        <v>117</v>
      </c>
      <c r="B126" s="40">
        <v>0.49</v>
      </c>
      <c r="C126" s="30" t="s">
        <v>344</v>
      </c>
      <c r="D126" s="26"/>
      <c r="E126" s="27">
        <v>5755</v>
      </c>
      <c r="F126" s="44">
        <v>5950</v>
      </c>
      <c r="G126" s="26"/>
      <c r="H126" s="29"/>
      <c r="I126" s="29">
        <v>5950</v>
      </c>
      <c r="J126" s="44">
        <v>35950</v>
      </c>
      <c r="K126" s="49">
        <v>5.0420168067226889</v>
      </c>
      <c r="L126" s="26"/>
      <c r="M126" s="74">
        <v>10000</v>
      </c>
      <c r="N126" s="68">
        <v>0.27816411682892905</v>
      </c>
      <c r="O126" s="27">
        <v>-25950</v>
      </c>
    </row>
    <row r="127" spans="1:16" ht="15.75" x14ac:dyDescent="0.25">
      <c r="A127" s="28" t="s">
        <v>118</v>
      </c>
      <c r="B127" s="40" t="s">
        <v>345</v>
      </c>
      <c r="C127" s="30" t="s">
        <v>346</v>
      </c>
      <c r="D127" s="26"/>
      <c r="E127" s="27">
        <v>95079.7</v>
      </c>
      <c r="F127" s="44">
        <v>0</v>
      </c>
      <c r="G127" s="26"/>
      <c r="H127" s="29"/>
      <c r="I127" s="29">
        <v>0</v>
      </c>
      <c r="J127" s="44"/>
      <c r="K127" s="49"/>
      <c r="L127" s="26"/>
      <c r="M127" s="44"/>
      <c r="N127" s="68" t="e">
        <v>#DIV/0!</v>
      </c>
      <c r="O127" s="27">
        <v>0</v>
      </c>
    </row>
    <row r="128" spans="1:16" ht="15.75" x14ac:dyDescent="0.25">
      <c r="A128" s="28" t="s">
        <v>119</v>
      </c>
      <c r="B128" s="40">
        <v>0.15</v>
      </c>
      <c r="C128" s="30" t="s">
        <v>321</v>
      </c>
      <c r="D128" s="26"/>
      <c r="E128" s="27">
        <v>205288.6</v>
      </c>
      <c r="F128" s="44">
        <v>241188.16</v>
      </c>
      <c r="G128" s="26"/>
      <c r="H128" s="29"/>
      <c r="I128" s="29">
        <v>241188.16</v>
      </c>
      <c r="J128" s="44">
        <v>268865.69999999995</v>
      </c>
      <c r="K128" s="49">
        <v>0.1147549697298571</v>
      </c>
      <c r="L128" s="26"/>
      <c r="M128" s="61">
        <v>210657.28699999998</v>
      </c>
      <c r="N128" s="68">
        <v>0.78350376042760383</v>
      </c>
      <c r="O128" s="27">
        <v>-58208.412999999971</v>
      </c>
    </row>
    <row r="129" spans="1:15" ht="15.75" x14ac:dyDescent="0.25">
      <c r="A129" s="28" t="s">
        <v>120</v>
      </c>
      <c r="B129" s="40">
        <v>0.16</v>
      </c>
      <c r="C129" s="30" t="s">
        <v>320</v>
      </c>
      <c r="D129" s="26"/>
      <c r="E129" s="27">
        <v>90487.26</v>
      </c>
      <c r="F129" s="44">
        <v>117934.39999999999</v>
      </c>
      <c r="G129" s="26"/>
      <c r="H129" s="29"/>
      <c r="I129" s="29">
        <v>117934.39999999999</v>
      </c>
      <c r="J129" s="44">
        <v>123887.70688125002</v>
      </c>
      <c r="K129" s="49">
        <v>5.0479816586594062E-2</v>
      </c>
      <c r="L129" s="26"/>
      <c r="M129" s="61">
        <v>106402.90000000001</v>
      </c>
      <c r="N129" s="68">
        <v>0.8588656831140663</v>
      </c>
      <c r="O129" s="27">
        <v>-17484.806881250013</v>
      </c>
    </row>
    <row r="130" spans="1:15" ht="15.75" x14ac:dyDescent="0.25">
      <c r="A130" s="28" t="s">
        <v>121</v>
      </c>
      <c r="B130" s="40">
        <v>0.2</v>
      </c>
      <c r="C130" s="30" t="s">
        <v>316</v>
      </c>
      <c r="D130" s="26"/>
      <c r="E130" s="27">
        <v>253.1</v>
      </c>
      <c r="F130" s="44">
        <v>7573</v>
      </c>
      <c r="G130" s="26"/>
      <c r="H130" s="29"/>
      <c r="I130" s="29">
        <v>7573</v>
      </c>
      <c r="J130" s="44">
        <v>7724.46</v>
      </c>
      <c r="K130" s="49">
        <v>2.0000000000000018E-2</v>
      </c>
      <c r="L130" s="26"/>
      <c r="M130" s="44"/>
      <c r="N130" s="68">
        <v>0</v>
      </c>
      <c r="O130" s="27">
        <v>-7724.46</v>
      </c>
    </row>
    <row r="131" spans="1:15" ht="15.75" x14ac:dyDescent="0.25">
      <c r="A131" s="28" t="s">
        <v>122</v>
      </c>
      <c r="B131" s="40">
        <v>0.4</v>
      </c>
      <c r="C131" s="30" t="s">
        <v>317</v>
      </c>
      <c r="D131" s="26"/>
      <c r="E131" s="26"/>
      <c r="F131" s="44">
        <v>765</v>
      </c>
      <c r="G131" s="26"/>
      <c r="H131" s="29"/>
      <c r="I131" s="29">
        <v>765</v>
      </c>
      <c r="J131" s="44">
        <v>780.30000000000007</v>
      </c>
      <c r="K131" s="49">
        <v>2.0000000000000018E-2</v>
      </c>
      <c r="L131" s="26"/>
      <c r="M131" s="44">
        <v>2000</v>
      </c>
      <c r="N131" s="68">
        <v>2.563116749967961</v>
      </c>
      <c r="O131" s="27">
        <v>1219.6999999999998</v>
      </c>
    </row>
    <row r="132" spans="1:15" ht="15.75" x14ac:dyDescent="0.25">
      <c r="A132" s="28" t="s">
        <v>123</v>
      </c>
      <c r="B132" s="40">
        <v>0.45</v>
      </c>
      <c r="C132" s="30" t="s">
        <v>318</v>
      </c>
      <c r="D132" s="26"/>
      <c r="E132" s="27">
        <v>16609.66</v>
      </c>
      <c r="F132" s="44">
        <v>17923.439999999999</v>
      </c>
      <c r="G132" s="26"/>
      <c r="H132" s="29"/>
      <c r="I132" s="29">
        <v>17923.439999999999</v>
      </c>
      <c r="J132" s="44">
        <v>28281.908799999997</v>
      </c>
      <c r="K132" s="49">
        <v>0.57792861191824785</v>
      </c>
      <c r="L132" s="26"/>
      <c r="M132" s="44">
        <v>28000</v>
      </c>
      <c r="N132" s="68">
        <v>0.99003218622924072</v>
      </c>
      <c r="O132" s="27">
        <v>-281.90879999999743</v>
      </c>
    </row>
    <row r="133" spans="1:15" ht="15.75" x14ac:dyDescent="0.25">
      <c r="A133" s="28" t="s">
        <v>124</v>
      </c>
      <c r="B133" s="40">
        <v>0.46</v>
      </c>
      <c r="C133" s="30" t="s">
        <v>347</v>
      </c>
      <c r="D133" s="26"/>
      <c r="E133" s="27">
        <v>8968.11</v>
      </c>
      <c r="F133" s="44">
        <v>6800</v>
      </c>
      <c r="G133" s="26"/>
      <c r="H133" s="29"/>
      <c r="I133" s="29">
        <v>6800</v>
      </c>
      <c r="J133" s="44">
        <v>6936</v>
      </c>
      <c r="K133" s="49">
        <v>2.0000000000000018E-2</v>
      </c>
      <c r="L133" s="26"/>
      <c r="M133" s="44">
        <v>2500</v>
      </c>
      <c r="N133" s="68">
        <v>0.36043829296424451</v>
      </c>
      <c r="O133" s="27">
        <v>-4436</v>
      </c>
    </row>
    <row r="134" spans="1:15" ht="15.75" x14ac:dyDescent="0.25">
      <c r="A134" s="28" t="s">
        <v>125</v>
      </c>
      <c r="B134" s="40">
        <v>0.49</v>
      </c>
      <c r="C134" s="30" t="s">
        <v>319</v>
      </c>
      <c r="D134" s="26"/>
      <c r="E134" s="27">
        <v>94172.02</v>
      </c>
      <c r="F134" s="44">
        <v>87586.64</v>
      </c>
      <c r="G134" s="26"/>
      <c r="H134" s="29"/>
      <c r="I134" s="29">
        <v>87586.64</v>
      </c>
      <c r="J134" s="44">
        <v>101527</v>
      </c>
      <c r="K134" s="49">
        <v>0.15916080351980622</v>
      </c>
      <c r="L134" s="26"/>
      <c r="M134" s="44">
        <v>85000</v>
      </c>
      <c r="N134" s="68">
        <v>0.83721571601642908</v>
      </c>
      <c r="O134" s="27">
        <v>-16527</v>
      </c>
    </row>
    <row r="135" spans="1:15" ht="15.75" x14ac:dyDescent="0.25">
      <c r="A135" s="28" t="s">
        <v>126</v>
      </c>
      <c r="B135" s="40">
        <v>0.15</v>
      </c>
      <c r="C135" s="30" t="s">
        <v>321</v>
      </c>
      <c r="D135" s="26"/>
      <c r="E135" s="27">
        <v>182775</v>
      </c>
      <c r="F135" s="44">
        <v>187801.31</v>
      </c>
      <c r="G135" s="26"/>
      <c r="H135" s="29"/>
      <c r="I135" s="29">
        <v>187801.31</v>
      </c>
      <c r="J135" s="44">
        <v>192497.05</v>
      </c>
      <c r="K135" s="49">
        <v>2.5003765948171441E-2</v>
      </c>
      <c r="L135" s="26"/>
      <c r="M135" s="44">
        <v>277857.25899999996</v>
      </c>
      <c r="N135" s="68">
        <v>1.4434364526625212</v>
      </c>
      <c r="O135" s="27">
        <v>85360.208999999973</v>
      </c>
    </row>
    <row r="136" spans="1:15" ht="15.75" x14ac:dyDescent="0.25">
      <c r="A136" s="28" t="s">
        <v>127</v>
      </c>
      <c r="B136" s="40">
        <v>0.16</v>
      </c>
      <c r="C136" s="30" t="s">
        <v>320</v>
      </c>
      <c r="D136" s="26"/>
      <c r="E136" s="26"/>
      <c r="F136" s="44">
        <v>0</v>
      </c>
      <c r="G136" s="26"/>
      <c r="H136" s="29"/>
      <c r="I136" s="29">
        <v>0</v>
      </c>
      <c r="J136" s="44"/>
      <c r="K136" s="49"/>
      <c r="L136" s="26"/>
      <c r="M136" s="44">
        <v>10000</v>
      </c>
      <c r="N136" s="68" t="e">
        <v>#DIV/0!</v>
      </c>
      <c r="O136" s="27">
        <v>10000</v>
      </c>
    </row>
    <row r="137" spans="1:15" ht="15.75" x14ac:dyDescent="0.25">
      <c r="A137" s="28" t="s">
        <v>128</v>
      </c>
      <c r="B137" s="40">
        <v>0.2</v>
      </c>
      <c r="C137" s="30" t="s">
        <v>316</v>
      </c>
      <c r="D137" s="26"/>
      <c r="E137" s="27">
        <v>211824.21</v>
      </c>
      <c r="F137" s="44">
        <v>276725</v>
      </c>
      <c r="G137" s="26"/>
      <c r="H137" s="29"/>
      <c r="I137" s="29">
        <v>276725</v>
      </c>
      <c r="J137" s="44">
        <v>282259</v>
      </c>
      <c r="K137" s="49">
        <v>1.9998193152046317E-2</v>
      </c>
      <c r="L137" s="26"/>
      <c r="M137" s="44">
        <v>300000</v>
      </c>
      <c r="N137" s="68">
        <v>1.0628536202565728</v>
      </c>
      <c r="O137" s="27">
        <v>17741</v>
      </c>
    </row>
    <row r="138" spans="1:15" ht="15.75" x14ac:dyDescent="0.25">
      <c r="A138" s="28" t="s">
        <v>129</v>
      </c>
      <c r="B138" s="40">
        <v>0.4</v>
      </c>
      <c r="C138" s="30" t="s">
        <v>348</v>
      </c>
      <c r="D138" s="26"/>
      <c r="E138" s="26"/>
      <c r="F138" s="44"/>
      <c r="G138" s="26"/>
      <c r="H138" s="29"/>
      <c r="I138" s="29">
        <v>12000</v>
      </c>
      <c r="J138" s="44">
        <v>12555</v>
      </c>
      <c r="K138" s="49"/>
      <c r="L138" s="26"/>
      <c r="M138" s="44">
        <v>20000</v>
      </c>
      <c r="N138" s="68">
        <v>1.5929908403026682</v>
      </c>
      <c r="O138" s="27">
        <v>7445</v>
      </c>
    </row>
    <row r="139" spans="1:15" ht="15.75" x14ac:dyDescent="0.25">
      <c r="A139" s="28" t="s">
        <v>130</v>
      </c>
      <c r="B139" s="40"/>
      <c r="C139" s="30" t="s">
        <v>349</v>
      </c>
      <c r="D139" s="26"/>
      <c r="E139" s="26"/>
      <c r="F139" s="44"/>
      <c r="G139" s="26"/>
      <c r="H139" s="29"/>
      <c r="I139" s="29"/>
      <c r="J139" s="44"/>
      <c r="K139" s="49"/>
      <c r="L139" s="26"/>
      <c r="M139" s="44">
        <v>2300</v>
      </c>
      <c r="N139" s="68"/>
      <c r="O139" s="27">
        <v>2300</v>
      </c>
    </row>
    <row r="140" spans="1:15" ht="15.75" x14ac:dyDescent="0.25">
      <c r="A140" s="28" t="s">
        <v>131</v>
      </c>
      <c r="B140" s="40">
        <v>0.45</v>
      </c>
      <c r="C140" s="30" t="s">
        <v>318</v>
      </c>
      <c r="D140" s="26"/>
      <c r="E140" s="27">
        <v>7586.71</v>
      </c>
      <c r="F140" s="44">
        <v>6000</v>
      </c>
      <c r="G140" s="26"/>
      <c r="H140" s="29"/>
      <c r="I140" s="29">
        <v>6000</v>
      </c>
      <c r="J140" s="44">
        <v>6120</v>
      </c>
      <c r="K140" s="49">
        <v>2.0000000000000018E-2</v>
      </c>
      <c r="L140" s="26"/>
      <c r="M140" s="44">
        <v>10000</v>
      </c>
      <c r="N140" s="68">
        <v>1.6339869281045751</v>
      </c>
      <c r="O140" s="27">
        <v>3880</v>
      </c>
    </row>
    <row r="141" spans="1:15" ht="15.75" x14ac:dyDescent="0.25">
      <c r="A141" s="28" t="s">
        <v>132</v>
      </c>
      <c r="B141" s="40">
        <v>0.46</v>
      </c>
      <c r="C141" s="30" t="s">
        <v>350</v>
      </c>
      <c r="D141" s="26"/>
      <c r="E141" s="27">
        <v>43534.54</v>
      </c>
      <c r="F141" s="44">
        <v>41100</v>
      </c>
      <c r="G141" s="26"/>
      <c r="H141" s="29"/>
      <c r="I141" s="29">
        <v>41100</v>
      </c>
      <c r="J141" s="44">
        <v>41922</v>
      </c>
      <c r="K141" s="49">
        <v>2.0000000000000018E-2</v>
      </c>
      <c r="L141" s="26"/>
      <c r="M141" s="44">
        <v>35000</v>
      </c>
      <c r="N141" s="68">
        <v>0.8348838318782501</v>
      </c>
      <c r="O141" s="27">
        <v>-6922</v>
      </c>
    </row>
    <row r="142" spans="1:15" ht="15.75" x14ac:dyDescent="0.25">
      <c r="A142" s="28" t="s">
        <v>133</v>
      </c>
      <c r="B142" s="40">
        <v>0.49</v>
      </c>
      <c r="C142" s="30" t="s">
        <v>319</v>
      </c>
      <c r="D142" s="26"/>
      <c r="E142" s="27">
        <v>149950.54</v>
      </c>
      <c r="F142" s="44">
        <v>147366.82999999999</v>
      </c>
      <c r="G142" s="26"/>
      <c r="H142" s="29"/>
      <c r="I142" s="29">
        <v>147366.82999999999</v>
      </c>
      <c r="J142" s="44">
        <v>156073</v>
      </c>
      <c r="K142" s="49">
        <v>5.9078219976639312E-2</v>
      </c>
      <c r="L142" s="26"/>
      <c r="M142" s="44">
        <v>129792</v>
      </c>
      <c r="N142" s="68">
        <v>0.8316108487694861</v>
      </c>
      <c r="O142" s="27">
        <v>-26281</v>
      </c>
    </row>
    <row r="143" spans="1:15" ht="15.75" x14ac:dyDescent="0.25">
      <c r="A143" s="28" t="s">
        <v>134</v>
      </c>
      <c r="B143" s="40" t="s">
        <v>351</v>
      </c>
      <c r="C143" s="30" t="s">
        <v>352</v>
      </c>
      <c r="D143" s="26"/>
      <c r="E143" s="27">
        <v>8014.83</v>
      </c>
      <c r="F143" s="44">
        <v>13000</v>
      </c>
      <c r="G143" s="26"/>
      <c r="H143" s="29"/>
      <c r="I143" s="29">
        <v>13000</v>
      </c>
      <c r="J143" s="44"/>
      <c r="K143" s="49">
        <v>-1</v>
      </c>
      <c r="L143" s="26"/>
      <c r="M143" s="44">
        <v>0</v>
      </c>
      <c r="N143" s="68" t="e">
        <v>#DIV/0!</v>
      </c>
      <c r="O143" s="27">
        <v>0</v>
      </c>
    </row>
    <row r="144" spans="1:15" ht="15.75" x14ac:dyDescent="0.25">
      <c r="A144" s="28" t="s">
        <v>135</v>
      </c>
      <c r="B144" s="40" t="s">
        <v>353</v>
      </c>
      <c r="C144" s="30" t="s">
        <v>354</v>
      </c>
      <c r="D144" s="26"/>
      <c r="E144" s="26"/>
      <c r="F144" s="44">
        <v>6000</v>
      </c>
      <c r="G144" s="26"/>
      <c r="H144" s="29"/>
      <c r="I144" s="29">
        <v>6000</v>
      </c>
      <c r="J144" s="44"/>
      <c r="K144" s="49">
        <v>-1</v>
      </c>
      <c r="L144" s="26"/>
      <c r="M144" s="44">
        <v>0</v>
      </c>
      <c r="N144" s="68" t="e">
        <v>#DIV/0!</v>
      </c>
      <c r="O144" s="27">
        <v>0</v>
      </c>
    </row>
    <row r="145" spans="1:16" ht="15.75" x14ac:dyDescent="0.25">
      <c r="A145" s="28" t="s">
        <v>136</v>
      </c>
      <c r="B145" s="40" t="s">
        <v>355</v>
      </c>
      <c r="C145" s="30" t="s">
        <v>356</v>
      </c>
      <c r="D145" s="26"/>
      <c r="E145" s="27">
        <v>3201.04</v>
      </c>
      <c r="F145" s="44">
        <v>3315</v>
      </c>
      <c r="G145" s="26"/>
      <c r="H145" s="29"/>
      <c r="I145" s="29">
        <v>3315</v>
      </c>
      <c r="J145" s="44"/>
      <c r="K145" s="49">
        <v>-1</v>
      </c>
      <c r="L145" s="26"/>
      <c r="M145" s="44">
        <v>0</v>
      </c>
      <c r="N145" s="68" t="e">
        <v>#DIV/0!</v>
      </c>
      <c r="O145" s="27">
        <v>0</v>
      </c>
    </row>
    <row r="146" spans="1:16" ht="15.75" x14ac:dyDescent="0.25">
      <c r="A146" s="28" t="s">
        <v>137</v>
      </c>
      <c r="B146" s="40">
        <v>0.16</v>
      </c>
      <c r="C146" s="30" t="s">
        <v>320</v>
      </c>
      <c r="D146" s="26"/>
      <c r="E146" s="26"/>
      <c r="F146" s="44">
        <v>1844.9999999999998</v>
      </c>
      <c r="G146" s="26"/>
      <c r="H146" s="29"/>
      <c r="I146" s="29">
        <v>1844.9999999999998</v>
      </c>
      <c r="J146" s="44">
        <v>1844.9999999999998</v>
      </c>
      <c r="K146" s="49">
        <v>0</v>
      </c>
      <c r="L146" s="26"/>
      <c r="M146" s="44">
        <v>2000</v>
      </c>
      <c r="N146" s="68">
        <v>1.0840108401084012</v>
      </c>
      <c r="O146" s="27">
        <v>155.00000000000023</v>
      </c>
    </row>
    <row r="147" spans="1:16" ht="15.75" x14ac:dyDescent="0.25">
      <c r="A147" s="28" t="s">
        <v>138</v>
      </c>
      <c r="B147" s="40">
        <v>0.15</v>
      </c>
      <c r="C147" s="30" t="s">
        <v>321</v>
      </c>
      <c r="D147" s="26"/>
      <c r="E147" s="27">
        <v>314129</v>
      </c>
      <c r="F147" s="44">
        <v>528923.46</v>
      </c>
      <c r="G147" s="26"/>
      <c r="H147" s="29"/>
      <c r="I147" s="29">
        <v>528923.46</v>
      </c>
      <c r="J147" s="44">
        <v>518496.24999999994</v>
      </c>
      <c r="K147" s="49">
        <v>-1.9714024407236574E-2</v>
      </c>
      <c r="L147" s="26"/>
      <c r="M147" s="44">
        <v>408376.00699999998</v>
      </c>
      <c r="N147" s="68">
        <v>0.78761612451391894</v>
      </c>
      <c r="O147" s="27">
        <v>-110120.24299999996</v>
      </c>
      <c r="P147" s="27" t="s">
        <v>425</v>
      </c>
    </row>
    <row r="148" spans="1:16" ht="15.75" x14ac:dyDescent="0.25">
      <c r="A148" s="28" t="s">
        <v>139</v>
      </c>
      <c r="B148" s="40">
        <v>0.16</v>
      </c>
      <c r="C148" s="30" t="s">
        <v>320</v>
      </c>
      <c r="D148" s="26"/>
      <c r="E148" s="27">
        <v>57910.69</v>
      </c>
      <c r="F148" s="44">
        <v>113521.28</v>
      </c>
      <c r="G148" s="26"/>
      <c r="H148" s="29"/>
      <c r="I148" s="29">
        <v>113521.28</v>
      </c>
      <c r="J148" s="44">
        <v>71200.20150000001</v>
      </c>
      <c r="K148" s="49">
        <v>-0.37280304186140245</v>
      </c>
      <c r="L148" s="26"/>
      <c r="M148" s="44">
        <v>50331.979999999996</v>
      </c>
      <c r="N148" s="68">
        <v>0.70690783087179876</v>
      </c>
      <c r="O148" s="27">
        <v>-20868.221500000014</v>
      </c>
      <c r="P148" s="27" t="s">
        <v>426</v>
      </c>
    </row>
    <row r="149" spans="1:16" ht="15.75" x14ac:dyDescent="0.25">
      <c r="A149" s="28" t="s">
        <v>140</v>
      </c>
      <c r="B149" s="40">
        <v>0.2</v>
      </c>
      <c r="C149" s="30" t="s">
        <v>316</v>
      </c>
      <c r="D149" s="26"/>
      <c r="E149" s="26"/>
      <c r="F149" s="44">
        <v>0</v>
      </c>
      <c r="G149" s="26"/>
      <c r="H149" s="29"/>
      <c r="I149" s="29">
        <v>0</v>
      </c>
      <c r="J149" s="44"/>
      <c r="K149" s="49"/>
      <c r="L149" s="26"/>
      <c r="M149" s="44"/>
      <c r="N149" s="68" t="e">
        <v>#DIV/0!</v>
      </c>
      <c r="O149" s="27">
        <v>0</v>
      </c>
      <c r="P149" s="26"/>
    </row>
    <row r="150" spans="1:16" ht="15.75" x14ac:dyDescent="0.25">
      <c r="A150" s="28" t="s">
        <v>141</v>
      </c>
      <c r="B150" s="40">
        <v>0.4</v>
      </c>
      <c r="C150" s="30" t="s">
        <v>317</v>
      </c>
      <c r="D150" s="26"/>
      <c r="E150" s="27">
        <v>26.08</v>
      </c>
      <c r="F150" s="44">
        <v>5050</v>
      </c>
      <c r="G150" s="26"/>
      <c r="H150" s="29"/>
      <c r="I150" s="29">
        <v>5050</v>
      </c>
      <c r="J150" s="44">
        <v>5151</v>
      </c>
      <c r="K150" s="49">
        <v>2.0000000000000018E-2</v>
      </c>
      <c r="L150" s="26"/>
      <c r="M150" s="44">
        <v>6500</v>
      </c>
      <c r="N150" s="68">
        <v>1.2618908949718501</v>
      </c>
      <c r="O150" s="27">
        <v>1349</v>
      </c>
      <c r="P150" s="26"/>
    </row>
    <row r="151" spans="1:16" ht="15.75" x14ac:dyDescent="0.25">
      <c r="A151" s="28" t="s">
        <v>142</v>
      </c>
      <c r="B151" s="40">
        <v>0.45</v>
      </c>
      <c r="C151" s="30" t="s">
        <v>318</v>
      </c>
      <c r="D151" s="26"/>
      <c r="E151" s="27">
        <v>1342.64</v>
      </c>
      <c r="F151" s="44">
        <v>386.02</v>
      </c>
      <c r="G151" s="26"/>
      <c r="H151" s="29"/>
      <c r="I151" s="29">
        <v>386.02</v>
      </c>
      <c r="J151" s="44">
        <v>393.74039999999997</v>
      </c>
      <c r="K151" s="49">
        <v>2.0000000000000018E-2</v>
      </c>
      <c r="L151" s="26"/>
      <c r="M151" s="44">
        <v>1000</v>
      </c>
      <c r="N151" s="68">
        <v>2.5397444610713049</v>
      </c>
      <c r="O151" s="27">
        <v>606.25960000000009</v>
      </c>
      <c r="P151" s="26"/>
    </row>
    <row r="152" spans="1:16" ht="15.75" x14ac:dyDescent="0.25">
      <c r="A152" s="28" t="s">
        <v>143</v>
      </c>
      <c r="B152" s="40">
        <v>0.49</v>
      </c>
      <c r="C152" s="30" t="s">
        <v>319</v>
      </c>
      <c r="D152" s="26"/>
      <c r="E152" s="26"/>
      <c r="F152" s="44">
        <v>0</v>
      </c>
      <c r="G152" s="26"/>
      <c r="H152" s="29"/>
      <c r="I152" s="29">
        <v>0</v>
      </c>
      <c r="J152" s="44"/>
      <c r="K152" s="49"/>
      <c r="L152" s="26"/>
      <c r="M152" s="44"/>
      <c r="N152" s="68" t="e">
        <v>#DIV/0!</v>
      </c>
      <c r="O152" s="27">
        <v>0</v>
      </c>
      <c r="P152" s="26"/>
    </row>
    <row r="153" spans="1:16" ht="15.75" x14ac:dyDescent="0.25">
      <c r="A153" s="28" t="s">
        <v>144</v>
      </c>
      <c r="B153" s="40">
        <v>0.16</v>
      </c>
      <c r="C153" s="30" t="s">
        <v>320</v>
      </c>
      <c r="D153" s="26"/>
      <c r="E153" s="27">
        <v>175144.44</v>
      </c>
      <c r="F153" s="44">
        <v>166635.84</v>
      </c>
      <c r="G153" s="26"/>
      <c r="H153" s="29"/>
      <c r="I153" s="29">
        <v>166635.84</v>
      </c>
      <c r="J153" s="44">
        <v>175577.37105000002</v>
      </c>
      <c r="K153" s="49">
        <v>5.3659111089187084E-2</v>
      </c>
      <c r="L153" s="26"/>
      <c r="M153" s="44">
        <v>203355.89</v>
      </c>
      <c r="N153" s="68">
        <v>1.1582124096281712</v>
      </c>
      <c r="O153" s="27">
        <v>27778.518949999998</v>
      </c>
      <c r="P153" s="27" t="s">
        <v>427</v>
      </c>
    </row>
    <row r="154" spans="1:16" ht="15.75" x14ac:dyDescent="0.25">
      <c r="A154" s="28" t="s">
        <v>145</v>
      </c>
      <c r="B154" s="40">
        <v>0.2</v>
      </c>
      <c r="C154" s="30" t="s">
        <v>316</v>
      </c>
      <c r="D154" s="26"/>
      <c r="E154" s="26"/>
      <c r="F154" s="44">
        <v>0</v>
      </c>
      <c r="G154" s="26"/>
      <c r="H154" s="29"/>
      <c r="I154" s="29">
        <v>0</v>
      </c>
      <c r="J154" s="44"/>
      <c r="K154" s="49"/>
      <c r="L154" s="26"/>
      <c r="M154" s="44"/>
      <c r="N154" s="68" t="e">
        <v>#DIV/0!</v>
      </c>
      <c r="O154" s="27">
        <v>0</v>
      </c>
      <c r="P154" s="26"/>
    </row>
    <row r="155" spans="1:16" ht="15.75" x14ac:dyDescent="0.25">
      <c r="A155" s="28" t="s">
        <v>146</v>
      </c>
      <c r="B155" s="40">
        <v>0.4</v>
      </c>
      <c r="C155" s="30" t="s">
        <v>317</v>
      </c>
      <c r="D155" s="26"/>
      <c r="E155" s="27">
        <v>12105.41</v>
      </c>
      <c r="F155" s="44">
        <v>11322</v>
      </c>
      <c r="G155" s="26"/>
      <c r="H155" s="29"/>
      <c r="I155" s="29">
        <v>11322</v>
      </c>
      <c r="J155" s="44">
        <v>11548.44</v>
      </c>
      <c r="K155" s="49">
        <v>2.0000000000000018E-2</v>
      </c>
      <c r="L155" s="26"/>
      <c r="M155" s="44">
        <v>12000</v>
      </c>
      <c r="N155" s="68">
        <v>1.0391013851221462</v>
      </c>
      <c r="O155" s="27">
        <v>451.55999999999949</v>
      </c>
      <c r="P155" s="26"/>
    </row>
    <row r="156" spans="1:16" ht="15.75" x14ac:dyDescent="0.25">
      <c r="A156" s="28" t="s">
        <v>147</v>
      </c>
      <c r="B156" s="40">
        <v>0.45</v>
      </c>
      <c r="C156" s="30" t="s">
        <v>318</v>
      </c>
      <c r="D156" s="26"/>
      <c r="E156" s="27">
        <v>4615.53</v>
      </c>
      <c r="F156" s="44">
        <v>12770.71</v>
      </c>
      <c r="G156" s="26"/>
      <c r="H156" s="29"/>
      <c r="I156" s="29">
        <v>12770.71</v>
      </c>
      <c r="J156" s="44">
        <v>13026.1242</v>
      </c>
      <c r="K156" s="49">
        <v>2.0000000000000018E-2</v>
      </c>
      <c r="L156" s="26"/>
      <c r="M156" s="44">
        <v>12000</v>
      </c>
      <c r="N156" s="68">
        <v>0.92122567048761905</v>
      </c>
      <c r="O156" s="27">
        <v>-1026.1242000000002</v>
      </c>
      <c r="P156" s="26"/>
    </row>
    <row r="157" spans="1:16" ht="15.75" x14ac:dyDescent="0.25">
      <c r="A157" s="28" t="s">
        <v>148</v>
      </c>
      <c r="B157" s="40">
        <v>0.15</v>
      </c>
      <c r="C157" s="30" t="s">
        <v>321</v>
      </c>
      <c r="D157" s="26"/>
      <c r="E157" s="27">
        <v>90791.62</v>
      </c>
      <c r="F157" s="44">
        <v>173230.34</v>
      </c>
      <c r="G157" s="26"/>
      <c r="H157" s="29"/>
      <c r="I157" s="29">
        <v>173230.34</v>
      </c>
      <c r="J157" s="44">
        <v>184322.67499999999</v>
      </c>
      <c r="K157" s="49">
        <v>6.4032287877516136E-2</v>
      </c>
      <c r="L157" s="26"/>
      <c r="M157" s="44">
        <v>247638.79299999998</v>
      </c>
      <c r="N157" s="68">
        <v>1.3435069396643684</v>
      </c>
      <c r="O157" s="27">
        <v>63316.117999999988</v>
      </c>
    </row>
    <row r="158" spans="1:16" ht="15.75" x14ac:dyDescent="0.25">
      <c r="A158" s="28" t="s">
        <v>149</v>
      </c>
      <c r="B158" s="40">
        <v>0.4</v>
      </c>
      <c r="C158" s="30" t="s">
        <v>317</v>
      </c>
      <c r="D158" s="26"/>
      <c r="E158" s="26"/>
      <c r="F158" s="44">
        <v>0</v>
      </c>
      <c r="G158" s="26"/>
      <c r="H158" s="29"/>
      <c r="I158" s="29">
        <v>0</v>
      </c>
      <c r="J158" s="44"/>
      <c r="K158" s="49"/>
      <c r="L158" s="26"/>
      <c r="M158" s="44"/>
      <c r="N158" s="68"/>
      <c r="O158" s="27">
        <v>0</v>
      </c>
    </row>
    <row r="159" spans="1:16" ht="15.75" x14ac:dyDescent="0.25">
      <c r="A159" s="28" t="s">
        <v>150</v>
      </c>
      <c r="B159" s="40">
        <v>0.45</v>
      </c>
      <c r="C159" s="30" t="s">
        <v>318</v>
      </c>
      <c r="D159" s="26"/>
      <c r="E159" s="27">
        <v>470.99</v>
      </c>
      <c r="F159" s="44">
        <v>2672.7</v>
      </c>
      <c r="G159" s="26"/>
      <c r="H159" s="29"/>
      <c r="I159" s="29">
        <v>2672.7</v>
      </c>
      <c r="J159" s="44">
        <v>2726.154</v>
      </c>
      <c r="K159" s="49">
        <v>2.0000000000000018E-2</v>
      </c>
      <c r="L159" s="26"/>
      <c r="M159" s="44">
        <v>2500</v>
      </c>
      <c r="N159" s="68">
        <v>0.91704283763866601</v>
      </c>
      <c r="O159" s="27">
        <v>-226.154</v>
      </c>
    </row>
    <row r="160" spans="1:16" ht="15.75" x14ac:dyDescent="0.25">
      <c r="A160" s="28" t="s">
        <v>151</v>
      </c>
      <c r="B160" s="40">
        <v>0.49</v>
      </c>
      <c r="C160" s="30" t="s">
        <v>319</v>
      </c>
      <c r="D160" s="26"/>
      <c r="E160" s="26"/>
      <c r="F160" s="44">
        <v>0</v>
      </c>
      <c r="G160" s="26"/>
      <c r="H160" s="29"/>
      <c r="I160" s="29">
        <v>0</v>
      </c>
      <c r="J160" s="44"/>
      <c r="K160" s="49"/>
      <c r="L160" s="26"/>
      <c r="M160" s="44"/>
      <c r="N160" s="68"/>
      <c r="O160" s="27">
        <v>0</v>
      </c>
    </row>
    <row r="161" spans="1:16" ht="15.75" x14ac:dyDescent="0.25">
      <c r="A161" s="28" t="s">
        <v>152</v>
      </c>
      <c r="B161" s="40">
        <v>0.15</v>
      </c>
      <c r="C161" s="30" t="s">
        <v>321</v>
      </c>
      <c r="D161" s="26"/>
      <c r="E161" s="27">
        <v>119847</v>
      </c>
      <c r="F161" s="44">
        <v>59886.81</v>
      </c>
      <c r="G161" s="26"/>
      <c r="H161" s="29"/>
      <c r="I161" s="29">
        <v>59886.81</v>
      </c>
      <c r="J161" s="44">
        <v>123233.69999999998</v>
      </c>
      <c r="K161" s="49">
        <v>1.0577769963035264</v>
      </c>
      <c r="L161" s="26"/>
      <c r="M161" s="44">
        <v>129230.625</v>
      </c>
      <c r="N161" s="68">
        <v>1.0486630280515803</v>
      </c>
      <c r="O161" s="27">
        <v>5996.9250000000175</v>
      </c>
    </row>
    <row r="162" spans="1:16" ht="15.75" x14ac:dyDescent="0.25">
      <c r="A162" s="28" t="s">
        <v>153</v>
      </c>
      <c r="B162" s="40">
        <v>0.4</v>
      </c>
      <c r="C162" s="30" t="s">
        <v>317</v>
      </c>
      <c r="D162" s="26"/>
      <c r="E162" s="26"/>
      <c r="F162" s="44">
        <v>0</v>
      </c>
      <c r="G162" s="26"/>
      <c r="H162" s="29"/>
      <c r="I162" s="29">
        <v>0</v>
      </c>
      <c r="J162" s="44"/>
      <c r="K162" s="49"/>
      <c r="L162" s="26"/>
      <c r="M162" s="44"/>
      <c r="N162" s="68"/>
      <c r="O162" s="27">
        <v>0</v>
      </c>
    </row>
    <row r="163" spans="1:16" ht="15.75" x14ac:dyDescent="0.25">
      <c r="A163" s="28" t="s">
        <v>154</v>
      </c>
      <c r="B163" s="40">
        <v>0.45</v>
      </c>
      <c r="C163" s="30" t="s">
        <v>318</v>
      </c>
      <c r="D163" s="26"/>
      <c r="E163" s="27">
        <v>315.19</v>
      </c>
      <c r="F163" s="44">
        <v>240.31</v>
      </c>
      <c r="G163" s="26"/>
      <c r="H163" s="29"/>
      <c r="I163" s="29">
        <v>240.31</v>
      </c>
      <c r="J163" s="44">
        <v>245.11620000000002</v>
      </c>
      <c r="K163" s="49">
        <v>2.0000000000000018E-2</v>
      </c>
      <c r="L163" s="26"/>
      <c r="M163" s="44">
        <v>250</v>
      </c>
      <c r="N163" s="68">
        <v>1.0199244276796067</v>
      </c>
      <c r="O163" s="27">
        <v>4.8837999999999795</v>
      </c>
    </row>
    <row r="164" spans="1:16" ht="15.75" x14ac:dyDescent="0.25">
      <c r="A164" s="27" t="s">
        <v>155</v>
      </c>
      <c r="B164" s="36">
        <v>0.15</v>
      </c>
      <c r="C164" s="27" t="s">
        <v>321</v>
      </c>
      <c r="D164" s="34"/>
      <c r="E164" s="26"/>
      <c r="F164" s="44"/>
      <c r="G164" s="26"/>
      <c r="H164" s="29"/>
      <c r="I164" s="29"/>
      <c r="J164" s="44">
        <v>30000</v>
      </c>
      <c r="K164" s="49"/>
      <c r="L164" s="26"/>
      <c r="M164" s="44">
        <v>0</v>
      </c>
      <c r="N164" s="68">
        <v>0</v>
      </c>
      <c r="O164" s="27">
        <v>-30000</v>
      </c>
    </row>
    <row r="165" spans="1:16" ht="15.75" x14ac:dyDescent="0.25">
      <c r="A165" s="27" t="s">
        <v>156</v>
      </c>
      <c r="B165" s="36">
        <v>0.49</v>
      </c>
      <c r="C165" s="26"/>
      <c r="D165" s="34"/>
      <c r="E165" s="27">
        <v>3766</v>
      </c>
      <c r="F165" s="44">
        <v>3931.13</v>
      </c>
      <c r="G165" s="27">
        <v>3931.13</v>
      </c>
      <c r="H165" s="29"/>
      <c r="I165" s="29">
        <v>3931.13</v>
      </c>
      <c r="J165" s="44">
        <v>3931</v>
      </c>
      <c r="K165" s="49">
        <v>-3.3069371910943168E-5</v>
      </c>
      <c r="L165" s="26"/>
      <c r="M165" s="44">
        <v>5048</v>
      </c>
      <c r="N165" s="68">
        <v>1.284151615365047</v>
      </c>
      <c r="O165" s="27">
        <v>1117</v>
      </c>
    </row>
    <row r="166" spans="1:16" ht="15.75" x14ac:dyDescent="0.25">
      <c r="A166" s="28" t="s">
        <v>157</v>
      </c>
      <c r="B166" s="40">
        <v>0.15</v>
      </c>
      <c r="C166" s="30" t="s">
        <v>321</v>
      </c>
      <c r="D166" s="26"/>
      <c r="E166" s="27">
        <v>51767.27</v>
      </c>
      <c r="F166" s="44">
        <v>43339.95</v>
      </c>
      <c r="G166" s="26"/>
      <c r="H166" s="29"/>
      <c r="I166" s="29">
        <v>43339.95</v>
      </c>
      <c r="J166" s="44">
        <v>54520.641673124992</v>
      </c>
      <c r="K166" s="49">
        <v>0.25797657064959689</v>
      </c>
      <c r="L166" s="26"/>
      <c r="M166" s="44">
        <v>85000</v>
      </c>
      <c r="N166" s="68">
        <v>1.5590425459335575</v>
      </c>
      <c r="O166" s="27">
        <v>30479.358326875008</v>
      </c>
    </row>
    <row r="167" spans="1:16" ht="15.75" x14ac:dyDescent="0.25">
      <c r="A167" s="28" t="s">
        <v>158</v>
      </c>
      <c r="B167" s="40">
        <v>0.4</v>
      </c>
      <c r="C167" s="30" t="s">
        <v>317</v>
      </c>
      <c r="D167" s="26"/>
      <c r="E167" s="27">
        <v>18590.25</v>
      </c>
      <c r="F167" s="44">
        <v>8125</v>
      </c>
      <c r="G167" s="26"/>
      <c r="H167" s="29"/>
      <c r="I167" s="29">
        <v>8125</v>
      </c>
      <c r="J167" s="44">
        <v>8287.5</v>
      </c>
      <c r="K167" s="49">
        <v>2.0000000000000018E-2</v>
      </c>
      <c r="L167" s="26"/>
      <c r="M167" s="44">
        <v>8500</v>
      </c>
      <c r="N167" s="68">
        <v>1.0256410256410255</v>
      </c>
      <c r="O167" s="27">
        <v>212.5</v>
      </c>
    </row>
    <row r="168" spans="1:16" ht="15.75" x14ac:dyDescent="0.25">
      <c r="A168" s="28" t="s">
        <v>159</v>
      </c>
      <c r="B168" s="40">
        <v>0.45</v>
      </c>
      <c r="C168" s="30" t="s">
        <v>318</v>
      </c>
      <c r="D168" s="26"/>
      <c r="E168" s="26"/>
      <c r="F168" s="44">
        <v>2070.12</v>
      </c>
      <c r="G168" s="26"/>
      <c r="H168" s="29"/>
      <c r="I168" s="29">
        <v>2070.12</v>
      </c>
      <c r="J168" s="44">
        <v>2111.5223999999998</v>
      </c>
      <c r="K168" s="49">
        <v>2.0000000000000018E-2</v>
      </c>
      <c r="L168" s="26"/>
      <c r="M168" s="44">
        <v>2000</v>
      </c>
      <c r="N168" s="68">
        <v>0.9471838896902065</v>
      </c>
      <c r="O168" s="27">
        <v>-111.52239999999983</v>
      </c>
    </row>
    <row r="169" spans="1:16" ht="15.75" x14ac:dyDescent="0.25">
      <c r="A169" s="28" t="s">
        <v>160</v>
      </c>
      <c r="B169" s="40">
        <v>0.15</v>
      </c>
      <c r="C169" s="30" t="s">
        <v>321</v>
      </c>
      <c r="D169" s="26"/>
      <c r="E169" s="27">
        <v>308889.84999999998</v>
      </c>
      <c r="F169" s="44">
        <v>419950.55</v>
      </c>
      <c r="G169" s="26"/>
      <c r="H169" s="29"/>
      <c r="I169" s="29">
        <v>419950.55</v>
      </c>
      <c r="J169" s="42">
        <v>414293.72499999998</v>
      </c>
      <c r="K169" s="49">
        <v>-1.3470216910062449E-2</v>
      </c>
      <c r="L169" s="26"/>
      <c r="M169" s="42">
        <v>468517.4</v>
      </c>
      <c r="N169" s="68">
        <v>1.130882201993284</v>
      </c>
      <c r="O169" s="27">
        <v>54223.675000000047</v>
      </c>
    </row>
    <row r="170" spans="1:16" ht="15.75" x14ac:dyDescent="0.25">
      <c r="A170" s="28" t="s">
        <v>161</v>
      </c>
      <c r="B170" s="40">
        <v>0.16</v>
      </c>
      <c r="C170" s="30" t="s">
        <v>320</v>
      </c>
      <c r="D170" s="26"/>
      <c r="E170" s="27">
        <v>85045.08</v>
      </c>
      <c r="F170" s="44"/>
      <c r="G170" s="26"/>
      <c r="H170" s="29"/>
      <c r="I170" s="29">
        <v>0</v>
      </c>
      <c r="J170" s="44">
        <v>99791.827500000014</v>
      </c>
      <c r="K170" s="49"/>
      <c r="L170" s="27" t="s">
        <v>428</v>
      </c>
      <c r="M170" s="44">
        <v>104825.537</v>
      </c>
      <c r="N170" s="68">
        <v>1.0504421015839196</v>
      </c>
      <c r="O170" s="27">
        <v>5033.7094999999827</v>
      </c>
    </row>
    <row r="171" spans="1:16" ht="15.75" x14ac:dyDescent="0.25">
      <c r="A171" s="28" t="s">
        <v>162</v>
      </c>
      <c r="B171" s="40">
        <v>0.2</v>
      </c>
      <c r="C171" s="30" t="s">
        <v>316</v>
      </c>
      <c r="D171" s="26"/>
      <c r="E171" s="27">
        <v>10252.43</v>
      </c>
      <c r="F171" s="44">
        <v>17801.04</v>
      </c>
      <c r="G171" s="26"/>
      <c r="H171" s="29"/>
      <c r="I171" s="29">
        <v>17801.04</v>
      </c>
      <c r="J171" s="44">
        <v>18157.060800000003</v>
      </c>
      <c r="K171" s="49">
        <v>2.0000000000000018E-2</v>
      </c>
      <c r="L171" s="26"/>
      <c r="M171" s="44">
        <v>7000</v>
      </c>
      <c r="N171" s="68">
        <v>0.38552495236453682</v>
      </c>
      <c r="O171" s="27">
        <v>-11157.060800000003</v>
      </c>
    </row>
    <row r="172" spans="1:16" ht="15.75" x14ac:dyDescent="0.25">
      <c r="A172" s="28" t="s">
        <v>163</v>
      </c>
      <c r="B172" s="40">
        <v>0.4</v>
      </c>
      <c r="C172" s="30" t="s">
        <v>317</v>
      </c>
      <c r="D172" s="26"/>
      <c r="E172" s="27">
        <v>123930</v>
      </c>
      <c r="F172" s="44">
        <v>117600.9</v>
      </c>
      <c r="G172" s="26"/>
      <c r="H172" s="29"/>
      <c r="I172" s="29">
        <v>117600.9</v>
      </c>
      <c r="J172" s="44">
        <v>119952.91799999999</v>
      </c>
      <c r="K172" s="49">
        <v>2.0000000000000018E-2</v>
      </c>
      <c r="L172" s="26"/>
      <c r="M172" s="44">
        <v>60000</v>
      </c>
      <c r="N172" s="68">
        <v>0.50019625199947204</v>
      </c>
      <c r="O172" s="27">
        <v>-59952.917999999991</v>
      </c>
    </row>
    <row r="173" spans="1:16" ht="15.75" x14ac:dyDescent="0.25">
      <c r="A173" s="28" t="s">
        <v>164</v>
      </c>
      <c r="B173" s="40">
        <v>0.4</v>
      </c>
      <c r="C173" s="30" t="s">
        <v>358</v>
      </c>
      <c r="D173" s="26"/>
      <c r="E173" s="26"/>
      <c r="F173" s="44"/>
      <c r="G173" s="26"/>
      <c r="H173" s="29"/>
      <c r="I173" s="29"/>
      <c r="J173" s="44"/>
      <c r="K173" s="49"/>
      <c r="L173" s="26"/>
      <c r="M173" s="44">
        <v>2300</v>
      </c>
      <c r="N173" s="68"/>
      <c r="O173" s="27">
        <v>2300</v>
      </c>
    </row>
    <row r="174" spans="1:16" ht="15.75" x14ac:dyDescent="0.25">
      <c r="A174" s="28" t="s">
        <v>165</v>
      </c>
      <c r="B174" s="40">
        <v>0.4</v>
      </c>
      <c r="C174" s="30" t="s">
        <v>357</v>
      </c>
      <c r="D174" s="26"/>
      <c r="E174" s="26"/>
      <c r="F174" s="44"/>
      <c r="G174" s="26"/>
      <c r="H174" s="29"/>
      <c r="I174" s="29"/>
      <c r="J174" s="44"/>
      <c r="K174" s="49"/>
      <c r="L174" s="26"/>
      <c r="M174" s="44">
        <v>55000</v>
      </c>
      <c r="N174" s="68"/>
      <c r="O174" s="27">
        <v>55000</v>
      </c>
    </row>
    <row r="175" spans="1:16" ht="15.75" x14ac:dyDescent="0.25">
      <c r="A175" s="28" t="s">
        <v>166</v>
      </c>
      <c r="B175" s="40">
        <v>0.45</v>
      </c>
      <c r="C175" s="30" t="s">
        <v>318</v>
      </c>
      <c r="D175" s="26"/>
      <c r="E175" s="27">
        <v>24450.81</v>
      </c>
      <c r="F175" s="44">
        <v>24480</v>
      </c>
      <c r="G175" s="26"/>
      <c r="H175" s="29"/>
      <c r="I175" s="29">
        <v>24480</v>
      </c>
      <c r="J175" s="44">
        <v>24969.600000000002</v>
      </c>
      <c r="K175" s="49">
        <v>2.0000000000000018E-2</v>
      </c>
      <c r="L175" s="26"/>
      <c r="M175" s="44">
        <v>45000</v>
      </c>
      <c r="N175" s="68">
        <v>1.8021914648212225</v>
      </c>
      <c r="O175" s="27">
        <v>20030.399999999998</v>
      </c>
      <c r="P175" s="26"/>
    </row>
    <row r="176" spans="1:16" ht="15.75" x14ac:dyDescent="0.25">
      <c r="A176" s="28" t="s">
        <v>167</v>
      </c>
      <c r="B176" s="40">
        <v>0.49</v>
      </c>
      <c r="C176" s="30" t="s">
        <v>359</v>
      </c>
      <c r="D176" s="26"/>
      <c r="E176" s="26"/>
      <c r="F176" s="44"/>
      <c r="G176" s="26"/>
      <c r="H176" s="29"/>
      <c r="I176" s="29"/>
      <c r="J176" s="44"/>
      <c r="K176" s="49"/>
      <c r="L176" s="26"/>
      <c r="M176" s="44">
        <v>0</v>
      </c>
      <c r="N176" s="68"/>
      <c r="O176" s="27">
        <v>0</v>
      </c>
      <c r="P176" s="26"/>
    </row>
    <row r="177" spans="1:16" ht="15.75" x14ac:dyDescent="0.25">
      <c r="A177" s="28" t="s">
        <v>168</v>
      </c>
      <c r="B177" s="40">
        <v>0.16</v>
      </c>
      <c r="C177" s="30" t="s">
        <v>360</v>
      </c>
      <c r="D177" s="26"/>
      <c r="E177" s="27">
        <v>30067.03</v>
      </c>
      <c r="F177" s="44">
        <v>45962.5</v>
      </c>
      <c r="G177" s="26"/>
      <c r="H177" s="29"/>
      <c r="I177" s="29">
        <v>45962.5</v>
      </c>
      <c r="J177" s="44">
        <v>120075.67499999999</v>
      </c>
      <c r="K177" s="49">
        <v>1.6124704922491158</v>
      </c>
      <c r="L177" s="26"/>
      <c r="M177" s="44">
        <v>87000</v>
      </c>
      <c r="N177" s="68">
        <v>0.72454308501701126</v>
      </c>
      <c r="O177" s="27">
        <v>-33075.674999999988</v>
      </c>
      <c r="P177" s="26"/>
    </row>
    <row r="178" spans="1:16" ht="15.75" x14ac:dyDescent="0.25">
      <c r="A178" s="28" t="s">
        <v>169</v>
      </c>
      <c r="B178" s="40">
        <v>0.2</v>
      </c>
      <c r="C178" s="30" t="s">
        <v>316</v>
      </c>
      <c r="D178" s="26"/>
      <c r="E178" s="26"/>
      <c r="F178" s="44">
        <v>0</v>
      </c>
      <c r="G178" s="26"/>
      <c r="H178" s="29"/>
      <c r="I178" s="29">
        <v>0</v>
      </c>
      <c r="J178" s="44"/>
      <c r="K178" s="49"/>
      <c r="L178" s="26"/>
      <c r="M178" s="44"/>
      <c r="N178" s="68"/>
      <c r="O178" s="27">
        <v>0</v>
      </c>
      <c r="P178" s="26"/>
    </row>
    <row r="179" spans="1:16" ht="15.75" x14ac:dyDescent="0.25">
      <c r="A179" s="28" t="s">
        <v>170</v>
      </c>
      <c r="B179" s="40">
        <v>0.21</v>
      </c>
      <c r="C179" s="30" t="s">
        <v>361</v>
      </c>
      <c r="D179" s="26"/>
      <c r="E179" s="26"/>
      <c r="F179" s="44">
        <v>60000</v>
      </c>
      <c r="G179" s="26"/>
      <c r="H179" s="29"/>
      <c r="I179" s="29">
        <v>60000</v>
      </c>
      <c r="J179" s="44"/>
      <c r="K179" s="49">
        <v>-1</v>
      </c>
      <c r="L179" s="26"/>
      <c r="M179" s="44"/>
      <c r="N179" s="68"/>
      <c r="O179" s="27">
        <v>0</v>
      </c>
      <c r="P179" s="27" t="s">
        <v>429</v>
      </c>
    </row>
    <row r="180" spans="1:16" ht="15.75" x14ac:dyDescent="0.25">
      <c r="A180" s="28" t="s">
        <v>171</v>
      </c>
      <c r="B180" s="40">
        <v>0.4</v>
      </c>
      <c r="C180" s="30" t="s">
        <v>317</v>
      </c>
      <c r="D180" s="26"/>
      <c r="E180" s="27">
        <v>70703.63</v>
      </c>
      <c r="F180" s="44">
        <v>40570.5</v>
      </c>
      <c r="G180" s="26"/>
      <c r="H180" s="29"/>
      <c r="I180" s="29">
        <v>12683.5</v>
      </c>
      <c r="J180" s="44">
        <v>55737.17</v>
      </c>
      <c r="K180" s="49">
        <v>0.37383492932056539</v>
      </c>
      <c r="L180" s="26"/>
      <c r="M180" s="44">
        <v>20000</v>
      </c>
      <c r="N180" s="68">
        <v>0.35882697309533296</v>
      </c>
      <c r="O180" s="27">
        <v>-35737.17</v>
      </c>
      <c r="P180" s="26"/>
    </row>
    <row r="181" spans="1:16" ht="15.75" x14ac:dyDescent="0.25">
      <c r="A181" s="28" t="s">
        <v>171</v>
      </c>
      <c r="B181" s="40">
        <v>0.4</v>
      </c>
      <c r="C181" s="30" t="s">
        <v>362</v>
      </c>
      <c r="D181" s="26"/>
      <c r="E181" s="26"/>
      <c r="F181" s="44"/>
      <c r="G181" s="26"/>
      <c r="H181" s="29"/>
      <c r="I181" s="29">
        <v>27887</v>
      </c>
      <c r="J181" s="44">
        <v>28444.74</v>
      </c>
      <c r="K181" s="49"/>
      <c r="L181" s="26"/>
      <c r="M181" s="44">
        <v>30000</v>
      </c>
      <c r="N181" s="68">
        <v>1.0546765412515635</v>
      </c>
      <c r="O181" s="27">
        <v>1555.2599999999984</v>
      </c>
      <c r="P181" s="26"/>
    </row>
    <row r="182" spans="1:16" ht="15.75" x14ac:dyDescent="0.25">
      <c r="A182" s="28" t="s">
        <v>172</v>
      </c>
      <c r="B182" s="40">
        <v>0.45</v>
      </c>
      <c r="C182" s="30" t="s">
        <v>318</v>
      </c>
      <c r="D182" s="26"/>
      <c r="E182" s="27">
        <v>72185.66</v>
      </c>
      <c r="F182" s="44">
        <v>190590.96</v>
      </c>
      <c r="G182" s="26"/>
      <c r="H182" s="29"/>
      <c r="I182" s="29">
        <v>90000</v>
      </c>
      <c r="J182" s="44">
        <v>0</v>
      </c>
      <c r="K182" s="49">
        <v>-1</v>
      </c>
      <c r="L182" s="26"/>
      <c r="M182" s="44">
        <v>120000</v>
      </c>
      <c r="N182" s="68"/>
      <c r="O182" s="27">
        <v>120000</v>
      </c>
      <c r="P182" s="26"/>
    </row>
    <row r="183" spans="1:16" ht="15.75" x14ac:dyDescent="0.25">
      <c r="A183" s="28" t="s">
        <v>173</v>
      </c>
      <c r="B183" s="40">
        <v>0.2</v>
      </c>
      <c r="C183" s="30" t="s">
        <v>316</v>
      </c>
      <c r="D183" s="26"/>
      <c r="E183" s="27">
        <v>8599.84</v>
      </c>
      <c r="F183" s="44">
        <v>10200</v>
      </c>
      <c r="G183" s="26"/>
      <c r="H183" s="29"/>
      <c r="I183" s="29">
        <v>10200</v>
      </c>
      <c r="J183" s="44"/>
      <c r="K183" s="49">
        <v>-1</v>
      </c>
      <c r="L183" s="26"/>
      <c r="M183" s="44"/>
      <c r="N183" s="68"/>
      <c r="O183" s="27">
        <v>0</v>
      </c>
      <c r="P183" s="26"/>
    </row>
    <row r="184" spans="1:16" ht="15.75" x14ac:dyDescent="0.25">
      <c r="A184" s="28" t="s">
        <v>174</v>
      </c>
      <c r="B184" s="40">
        <v>0.4</v>
      </c>
      <c r="C184" s="30" t="s">
        <v>317</v>
      </c>
      <c r="D184" s="26"/>
      <c r="E184" s="27">
        <v>96085.27</v>
      </c>
      <c r="F184" s="44">
        <v>83324.84</v>
      </c>
      <c r="G184" s="26"/>
      <c r="H184" s="29"/>
      <c r="I184" s="29">
        <v>83324.84</v>
      </c>
      <c r="J184" s="44">
        <v>84991.336800000005</v>
      </c>
      <c r="K184" s="49">
        <v>2.0000000000000018E-2</v>
      </c>
      <c r="L184" s="26"/>
      <c r="M184" s="44">
        <v>40000</v>
      </c>
      <c r="N184" s="68">
        <v>0.47063620253588007</v>
      </c>
      <c r="O184" s="27">
        <v>-44991.336800000005</v>
      </c>
      <c r="P184" s="26"/>
    </row>
    <row r="185" spans="1:16" ht="15.75" x14ac:dyDescent="0.25">
      <c r="A185" s="28" t="s">
        <v>175</v>
      </c>
      <c r="B185" s="40">
        <v>0.45</v>
      </c>
      <c r="C185" s="30" t="s">
        <v>318</v>
      </c>
      <c r="D185" s="26"/>
      <c r="E185" s="27">
        <v>3015.8</v>
      </c>
      <c r="F185" s="44">
        <v>459</v>
      </c>
      <c r="G185" s="26"/>
      <c r="H185" s="29"/>
      <c r="I185" s="29">
        <v>459</v>
      </c>
      <c r="J185" s="44">
        <v>468.18</v>
      </c>
      <c r="K185" s="49">
        <v>2.0000000000000018E-2</v>
      </c>
      <c r="L185" s="26"/>
      <c r="M185" s="44">
        <v>750</v>
      </c>
      <c r="N185" s="68">
        <v>1.6019479687299756</v>
      </c>
      <c r="O185" s="27">
        <v>281.82</v>
      </c>
      <c r="P185" s="26"/>
    </row>
    <row r="186" spans="1:16" ht="15.75" x14ac:dyDescent="0.25">
      <c r="A186" s="28" t="s">
        <v>176</v>
      </c>
      <c r="B186" s="40">
        <v>0.4</v>
      </c>
      <c r="C186" s="30" t="s">
        <v>363</v>
      </c>
      <c r="D186" s="26"/>
      <c r="E186" s="27">
        <v>997457.8</v>
      </c>
      <c r="F186" s="44">
        <v>1065860</v>
      </c>
      <c r="G186" s="26"/>
      <c r="H186" s="29"/>
      <c r="I186" s="29">
        <v>1065860</v>
      </c>
      <c r="J186" s="44">
        <v>951982.2</v>
      </c>
      <c r="K186" s="49">
        <v>-0.10684123618486485</v>
      </c>
      <c r="L186" s="26"/>
      <c r="M186" s="44">
        <v>978000</v>
      </c>
      <c r="N186" s="68">
        <v>1.0273301328533244</v>
      </c>
      <c r="O186" s="27">
        <v>26017.800000000047</v>
      </c>
      <c r="P186" s="26"/>
    </row>
    <row r="187" spans="1:16" ht="15.75" x14ac:dyDescent="0.25">
      <c r="A187" s="28" t="s">
        <v>177</v>
      </c>
      <c r="B187" s="40">
        <v>0.4</v>
      </c>
      <c r="C187" s="30" t="s">
        <v>364</v>
      </c>
      <c r="D187" s="26"/>
      <c r="E187" s="26"/>
      <c r="F187" s="44"/>
      <c r="G187" s="26"/>
      <c r="H187" s="29"/>
      <c r="I187" s="29"/>
      <c r="J187" s="44"/>
      <c r="K187" s="49"/>
      <c r="L187" s="26"/>
      <c r="M187" s="44">
        <v>50000</v>
      </c>
      <c r="N187" s="68"/>
      <c r="O187" s="27">
        <v>50000</v>
      </c>
      <c r="P187" s="26"/>
    </row>
    <row r="188" spans="1:16" ht="15.75" x14ac:dyDescent="0.25">
      <c r="A188" s="28" t="s">
        <v>178</v>
      </c>
      <c r="B188" s="40">
        <v>0.4</v>
      </c>
      <c r="C188" s="30" t="s">
        <v>365</v>
      </c>
      <c r="D188" s="26"/>
      <c r="E188" s="26"/>
      <c r="F188" s="44"/>
      <c r="G188" s="26"/>
      <c r="H188" s="29"/>
      <c r="I188" s="29"/>
      <c r="J188" s="44"/>
      <c r="K188" s="49"/>
      <c r="L188" s="26"/>
      <c r="M188" s="44">
        <v>50000</v>
      </c>
      <c r="N188" s="68"/>
      <c r="O188" s="27">
        <v>50000</v>
      </c>
      <c r="P188" s="26"/>
    </row>
    <row r="189" spans="1:16" ht="15.75" x14ac:dyDescent="0.25">
      <c r="A189" s="28" t="s">
        <v>179</v>
      </c>
      <c r="B189" s="40">
        <v>0.49</v>
      </c>
      <c r="C189" s="30" t="s">
        <v>366</v>
      </c>
      <c r="D189" s="26"/>
      <c r="E189" s="27">
        <v>8587.630000000001</v>
      </c>
      <c r="F189" s="44">
        <v>8725.2000000000007</v>
      </c>
      <c r="G189" s="26"/>
      <c r="H189" s="29"/>
      <c r="I189" s="29">
        <v>8725.2000000000007</v>
      </c>
      <c r="J189" s="44">
        <v>8725</v>
      </c>
      <c r="K189" s="49">
        <v>-2.2922110668011086E-5</v>
      </c>
      <c r="L189" s="26"/>
      <c r="M189" s="44">
        <v>11000</v>
      </c>
      <c r="N189" s="68">
        <v>1.2607449856733524</v>
      </c>
      <c r="O189" s="27">
        <v>2275</v>
      </c>
      <c r="P189" s="26"/>
    </row>
    <row r="190" spans="1:16" ht="15.75" x14ac:dyDescent="0.25">
      <c r="A190" s="28" t="s">
        <v>180</v>
      </c>
      <c r="B190" s="40">
        <v>0.4</v>
      </c>
      <c r="C190" s="30" t="s">
        <v>317</v>
      </c>
      <c r="D190" s="26"/>
      <c r="E190" s="26"/>
      <c r="F190" s="44">
        <v>0</v>
      </c>
      <c r="G190" s="26"/>
      <c r="H190" s="29"/>
      <c r="I190" s="29">
        <v>0</v>
      </c>
      <c r="J190" s="44"/>
      <c r="K190" s="49"/>
      <c r="L190" s="26"/>
      <c r="M190" s="44"/>
      <c r="N190" s="68"/>
      <c r="O190" s="26"/>
      <c r="P190" s="26"/>
    </row>
    <row r="191" spans="1:16" ht="15.75" x14ac:dyDescent="0.25">
      <c r="A191" s="28" t="s">
        <v>181</v>
      </c>
      <c r="B191" s="40">
        <v>0.8</v>
      </c>
      <c r="C191" s="30" t="s">
        <v>367</v>
      </c>
      <c r="D191" s="26"/>
      <c r="E191" s="27">
        <v>472059.41</v>
      </c>
      <c r="F191" s="44">
        <v>434215.85</v>
      </c>
      <c r="G191" s="26"/>
      <c r="H191" s="29"/>
      <c r="I191" s="29">
        <v>434215.85</v>
      </c>
      <c r="J191" s="44">
        <v>446156.785875</v>
      </c>
      <c r="K191" s="49">
        <v>2.750000000000008E-2</v>
      </c>
      <c r="L191" s="26"/>
      <c r="M191" s="44">
        <v>435000</v>
      </c>
      <c r="N191" s="68">
        <v>0.97499357573791157</v>
      </c>
      <c r="O191" s="27">
        <v>-11156.785875000001</v>
      </c>
      <c r="P191" s="27" t="s">
        <v>430</v>
      </c>
    </row>
    <row r="192" spans="1:16" ht="15.75" x14ac:dyDescent="0.25">
      <c r="A192" s="28" t="s">
        <v>182</v>
      </c>
      <c r="B192" s="40">
        <v>0.8</v>
      </c>
      <c r="C192" s="30" t="s">
        <v>368</v>
      </c>
      <c r="D192" s="26"/>
      <c r="E192" s="27">
        <v>1381249</v>
      </c>
      <c r="F192" s="44">
        <v>1279695</v>
      </c>
      <c r="G192" s="26"/>
      <c r="H192" s="29"/>
      <c r="I192" s="29">
        <v>1279695</v>
      </c>
      <c r="J192" s="44">
        <v>1298570.50125</v>
      </c>
      <c r="K192" s="49">
        <v>1.4750000000000041E-2</v>
      </c>
      <c r="L192" s="26"/>
      <c r="M192" s="44">
        <v>1310000</v>
      </c>
      <c r="N192" s="68">
        <v>1.0088016004822211</v>
      </c>
      <c r="O192" s="27">
        <v>11429.498750000028</v>
      </c>
      <c r="P192" s="27" t="s">
        <v>431</v>
      </c>
    </row>
    <row r="193" spans="1:16" ht="15.75" x14ac:dyDescent="0.25">
      <c r="A193" s="28" t="s">
        <v>183</v>
      </c>
      <c r="B193" s="40">
        <v>0.8</v>
      </c>
      <c r="C193" s="30" t="s">
        <v>369</v>
      </c>
      <c r="D193" s="26"/>
      <c r="E193" s="27">
        <v>986673.19</v>
      </c>
      <c r="F193" s="44">
        <v>1142704.82</v>
      </c>
      <c r="G193" s="26"/>
      <c r="H193" s="29"/>
      <c r="I193" s="29">
        <v>1142704.82</v>
      </c>
      <c r="J193" s="44">
        <v>1171546.2076774188</v>
      </c>
      <c r="K193" s="49">
        <v>2.5239578211824432E-2</v>
      </c>
      <c r="L193" s="26"/>
      <c r="M193" s="61">
        <v>1220892.252900685</v>
      </c>
      <c r="N193" s="68">
        <v>1.0421204429666451</v>
      </c>
      <c r="O193" s="27">
        <v>49346.045223266119</v>
      </c>
      <c r="P193" s="27" t="s">
        <v>432</v>
      </c>
    </row>
    <row r="194" spans="1:16" ht="15.75" x14ac:dyDescent="0.25">
      <c r="A194" s="28" t="s">
        <v>184</v>
      </c>
      <c r="B194" s="40">
        <v>0.8</v>
      </c>
      <c r="C194" s="30" t="s">
        <v>370</v>
      </c>
      <c r="D194" s="26"/>
      <c r="E194" s="27">
        <v>261143.15</v>
      </c>
      <c r="F194" s="44">
        <v>218437.25</v>
      </c>
      <c r="G194" s="26"/>
      <c r="H194" s="29"/>
      <c r="I194" s="29">
        <v>218437.25</v>
      </c>
      <c r="J194" s="44">
        <v>222805.995</v>
      </c>
      <c r="K194" s="49">
        <v>2.0000000000000018E-2</v>
      </c>
      <c r="L194" s="26"/>
      <c r="M194" s="44">
        <v>227262.11489999999</v>
      </c>
      <c r="N194" s="68">
        <v>1.02</v>
      </c>
      <c r="O194" s="27">
        <v>4456.1198999999906</v>
      </c>
      <c r="P194" s="26"/>
    </row>
    <row r="195" spans="1:16" ht="15.75" x14ac:dyDescent="0.25">
      <c r="A195" s="28" t="s">
        <v>185</v>
      </c>
      <c r="B195" s="40">
        <v>0.8</v>
      </c>
      <c r="C195" s="30" t="s">
        <v>371</v>
      </c>
      <c r="D195" s="26"/>
      <c r="E195" s="27">
        <v>1800.7</v>
      </c>
      <c r="F195" s="44">
        <v>5519.73</v>
      </c>
      <c r="G195" s="26"/>
      <c r="H195" s="29"/>
      <c r="I195" s="29">
        <v>5519.73</v>
      </c>
      <c r="J195" s="44">
        <v>5630.1246000000001</v>
      </c>
      <c r="K195" s="49">
        <v>2.0000000000000018E-2</v>
      </c>
      <c r="L195" s="26"/>
      <c r="M195" s="44">
        <v>5500</v>
      </c>
      <c r="N195" s="68">
        <v>0.97688779392200309</v>
      </c>
      <c r="O195" s="27">
        <v>-130.1246000000001</v>
      </c>
      <c r="P195" s="26"/>
    </row>
    <row r="196" spans="1:16" ht="15.75" x14ac:dyDescent="0.25">
      <c r="A196" s="28" t="s">
        <v>186</v>
      </c>
      <c r="B196" s="40">
        <v>0.8</v>
      </c>
      <c r="C196" s="30" t="s">
        <v>372</v>
      </c>
      <c r="D196" s="26"/>
      <c r="E196" s="27">
        <v>20366.330000000002</v>
      </c>
      <c r="F196" s="44">
        <v>10000</v>
      </c>
      <c r="G196" s="26"/>
      <c r="H196" s="29"/>
      <c r="I196" s="29">
        <v>10000</v>
      </c>
      <c r="J196" s="44">
        <v>10200</v>
      </c>
      <c r="K196" s="49">
        <v>2.0000000000000018E-2</v>
      </c>
      <c r="L196" s="26"/>
      <c r="M196" s="44">
        <v>10000</v>
      </c>
      <c r="N196" s="68">
        <v>0.98039215686274506</v>
      </c>
      <c r="O196" s="27">
        <v>-200</v>
      </c>
      <c r="P196" s="26"/>
    </row>
    <row r="197" spans="1:16" ht="15.75" x14ac:dyDescent="0.25">
      <c r="A197" s="28" t="s">
        <v>187</v>
      </c>
      <c r="B197" s="40">
        <v>0.8</v>
      </c>
      <c r="C197" s="30" t="s">
        <v>373</v>
      </c>
      <c r="D197" s="26"/>
      <c r="E197" s="26"/>
      <c r="F197" s="44">
        <v>3500</v>
      </c>
      <c r="G197" s="26"/>
      <c r="H197" s="29"/>
      <c r="I197" s="29">
        <v>3500</v>
      </c>
      <c r="J197" s="44">
        <v>3570</v>
      </c>
      <c r="K197" s="49">
        <v>2.0000000000000018E-2</v>
      </c>
      <c r="L197" s="26"/>
      <c r="M197" s="44">
        <v>3000</v>
      </c>
      <c r="N197" s="68">
        <v>0.84033613445378152</v>
      </c>
      <c r="O197" s="27">
        <v>-570</v>
      </c>
      <c r="P197" s="26"/>
    </row>
    <row r="198" spans="1:16" ht="15.75" x14ac:dyDescent="0.25">
      <c r="A198" s="28" t="s">
        <v>188</v>
      </c>
      <c r="B198" s="40">
        <v>0.8</v>
      </c>
      <c r="C198" s="30" t="s">
        <v>374</v>
      </c>
      <c r="D198" s="26"/>
      <c r="E198" s="27">
        <v>2847982.75</v>
      </c>
      <c r="F198" s="44">
        <v>2974738.72</v>
      </c>
      <c r="G198" s="26"/>
      <c r="H198" s="29"/>
      <c r="I198" s="29">
        <v>2974738.72</v>
      </c>
      <c r="J198" s="44">
        <v>2989612.4136000001</v>
      </c>
      <c r="K198" s="49">
        <v>4.9999999999998934E-3</v>
      </c>
      <c r="L198" s="26"/>
      <c r="M198" s="44">
        <v>2950000</v>
      </c>
      <c r="N198" s="68">
        <v>0.98674998356984345</v>
      </c>
      <c r="O198" s="27">
        <v>-39612.413600000087</v>
      </c>
      <c r="P198" s="26"/>
    </row>
    <row r="199" spans="1:16" ht="15.75" x14ac:dyDescent="0.25">
      <c r="A199" s="28" t="s">
        <v>188</v>
      </c>
      <c r="B199" s="40">
        <v>0.8</v>
      </c>
      <c r="C199" s="30" t="s">
        <v>375</v>
      </c>
      <c r="D199" s="26"/>
      <c r="E199" s="26"/>
      <c r="F199" s="44"/>
      <c r="G199" s="26"/>
      <c r="H199" s="29"/>
      <c r="I199" s="29">
        <v>0</v>
      </c>
      <c r="J199" s="44">
        <v>0</v>
      </c>
      <c r="K199" s="49" t="e">
        <v>#DIV/0!</v>
      </c>
      <c r="L199" s="26"/>
      <c r="M199" s="44">
        <v>129000</v>
      </c>
      <c r="N199" s="68" t="e">
        <v>#DIV/0!</v>
      </c>
      <c r="O199" s="27">
        <v>129000</v>
      </c>
      <c r="P199" s="26"/>
    </row>
    <row r="200" spans="1:16" ht="15.75" x14ac:dyDescent="0.25">
      <c r="A200" s="28" t="s">
        <v>189</v>
      </c>
      <c r="B200" s="40">
        <v>0.8</v>
      </c>
      <c r="C200" s="30" t="s">
        <v>376</v>
      </c>
      <c r="D200" s="26"/>
      <c r="E200" s="26"/>
      <c r="F200" s="44">
        <v>3400</v>
      </c>
      <c r="G200" s="26"/>
      <c r="H200" s="29"/>
      <c r="I200" s="29">
        <v>3400</v>
      </c>
      <c r="J200" s="44">
        <v>3468</v>
      </c>
      <c r="K200" s="49">
        <v>2.0000000000000018E-2</v>
      </c>
      <c r="L200" s="26"/>
      <c r="M200" s="61">
        <v>11000</v>
      </c>
      <c r="N200" s="68">
        <v>3.1718569780853518</v>
      </c>
      <c r="O200" s="27">
        <v>7532</v>
      </c>
      <c r="P200" s="27" t="s">
        <v>433</v>
      </c>
    </row>
    <row r="201" spans="1:16" ht="15.75" x14ac:dyDescent="0.25">
      <c r="A201" s="28" t="s">
        <v>190</v>
      </c>
      <c r="B201" s="40">
        <v>0.6</v>
      </c>
      <c r="C201" s="30" t="s">
        <v>378</v>
      </c>
      <c r="D201" s="26"/>
      <c r="E201" s="26"/>
      <c r="F201" s="44">
        <v>230000</v>
      </c>
      <c r="G201" s="26"/>
      <c r="H201" s="29"/>
      <c r="I201" s="29">
        <v>230000</v>
      </c>
      <c r="J201" s="44">
        <v>235000</v>
      </c>
      <c r="K201" s="49">
        <v>2.1739130434782705E-2</v>
      </c>
      <c r="L201" s="26"/>
      <c r="M201" s="44">
        <v>240000</v>
      </c>
      <c r="N201" s="68">
        <v>1.0212765957446808</v>
      </c>
      <c r="O201" s="27">
        <v>5000</v>
      </c>
      <c r="P201" s="26"/>
    </row>
    <row r="202" spans="1:16" ht="15.75" x14ac:dyDescent="0.25">
      <c r="A202" s="28" t="s">
        <v>191</v>
      </c>
      <c r="B202" s="40">
        <v>0.7</v>
      </c>
      <c r="C202" s="30" t="s">
        <v>381</v>
      </c>
      <c r="D202" s="26"/>
      <c r="E202" s="26"/>
      <c r="F202" s="44">
        <v>93863</v>
      </c>
      <c r="G202" s="26"/>
      <c r="H202" s="29"/>
      <c r="I202" s="29">
        <v>93863</v>
      </c>
      <c r="J202" s="44">
        <v>86963</v>
      </c>
      <c r="K202" s="49">
        <v>-7.3511394266111196E-2</v>
      </c>
      <c r="L202" s="26"/>
      <c r="M202" s="44">
        <v>75213</v>
      </c>
      <c r="N202" s="68">
        <v>0.86488506606257831</v>
      </c>
      <c r="O202" s="27">
        <v>-11750</v>
      </c>
      <c r="P202" s="26"/>
    </row>
    <row r="203" spans="1:16" ht="15.75" x14ac:dyDescent="0.25">
      <c r="A203" s="28" t="s">
        <v>192</v>
      </c>
      <c r="B203" s="40">
        <v>0.6</v>
      </c>
      <c r="C203" s="30" t="s">
        <v>377</v>
      </c>
      <c r="D203" s="26"/>
      <c r="E203" s="27">
        <v>3021000</v>
      </c>
      <c r="F203" s="44">
        <v>2815000</v>
      </c>
      <c r="G203" s="26"/>
      <c r="H203" s="29"/>
      <c r="I203" s="29">
        <v>2815000</v>
      </c>
      <c r="J203" s="44">
        <v>2930000</v>
      </c>
      <c r="K203" s="49">
        <v>4.0852575488454779E-2</v>
      </c>
      <c r="L203" s="26"/>
      <c r="M203" s="44">
        <v>3307299</v>
      </c>
      <c r="N203" s="68">
        <v>1.1287709897610922</v>
      </c>
      <c r="O203" s="27">
        <v>377299</v>
      </c>
      <c r="P203" s="26"/>
    </row>
    <row r="204" spans="1:16" ht="15.75" x14ac:dyDescent="0.25">
      <c r="A204" s="28" t="s">
        <v>193</v>
      </c>
      <c r="B204" s="40">
        <v>0.7</v>
      </c>
      <c r="C204" s="30" t="s">
        <v>377</v>
      </c>
      <c r="D204" s="26"/>
      <c r="E204" s="27">
        <v>819660.26</v>
      </c>
      <c r="F204" s="44">
        <v>601777</v>
      </c>
      <c r="G204" s="26"/>
      <c r="H204" s="29"/>
      <c r="I204" s="29">
        <v>601777</v>
      </c>
      <c r="J204" s="44">
        <v>456296</v>
      </c>
      <c r="K204" s="49">
        <v>-0.24175234347607166</v>
      </c>
      <c r="L204" s="26"/>
      <c r="M204" s="44">
        <v>578853</v>
      </c>
      <c r="N204" s="68">
        <v>1.2685910023318197</v>
      </c>
      <c r="O204" s="27">
        <v>122557</v>
      </c>
      <c r="P204" s="26"/>
    </row>
    <row r="205" spans="1:16" ht="15.75" x14ac:dyDescent="0.25">
      <c r="A205" s="28" t="s">
        <v>194</v>
      </c>
      <c r="B205" s="40">
        <v>0.6</v>
      </c>
      <c r="C205" s="30" t="s">
        <v>379</v>
      </c>
      <c r="D205" s="26"/>
      <c r="E205" s="26"/>
      <c r="F205" s="44">
        <v>184000</v>
      </c>
      <c r="G205" s="26"/>
      <c r="H205" s="29"/>
      <c r="I205" s="29">
        <v>184000</v>
      </c>
      <c r="J205" s="44">
        <v>185000</v>
      </c>
      <c r="K205" s="49">
        <v>5.4347826086955653E-3</v>
      </c>
      <c r="L205" s="26"/>
      <c r="M205" s="44">
        <v>124500</v>
      </c>
      <c r="N205" s="68">
        <v>0.67297297297297298</v>
      </c>
      <c r="O205" s="27">
        <v>-60500</v>
      </c>
      <c r="P205" s="26"/>
    </row>
    <row r="206" spans="1:16" ht="15.75" x14ac:dyDescent="0.25">
      <c r="A206" s="28" t="s">
        <v>195</v>
      </c>
      <c r="B206" s="40">
        <v>0.7</v>
      </c>
      <c r="C206" s="30" t="s">
        <v>379</v>
      </c>
      <c r="D206" s="26"/>
      <c r="E206" s="27">
        <v>6569.24</v>
      </c>
      <c r="F206" s="44">
        <v>95946</v>
      </c>
      <c r="G206" s="26"/>
      <c r="H206" s="29"/>
      <c r="I206" s="29">
        <v>95946</v>
      </c>
      <c r="J206" s="44">
        <v>128280</v>
      </c>
      <c r="K206" s="49">
        <v>0.33700206366080931</v>
      </c>
      <c r="L206" s="26"/>
      <c r="M206" s="44">
        <v>145114</v>
      </c>
      <c r="N206" s="68">
        <v>1.1312285625194887</v>
      </c>
      <c r="O206" s="27">
        <v>16834</v>
      </c>
      <c r="P206" s="26"/>
    </row>
    <row r="207" spans="1:16" ht="15.75" x14ac:dyDescent="0.25">
      <c r="A207" s="28" t="s">
        <v>196</v>
      </c>
      <c r="B207" s="40">
        <v>0.6</v>
      </c>
      <c r="C207" s="30" t="s">
        <v>380</v>
      </c>
      <c r="D207" s="26"/>
      <c r="E207" s="27">
        <v>219891</v>
      </c>
      <c r="F207" s="44">
        <v>221825</v>
      </c>
      <c r="G207" s="26"/>
      <c r="H207" s="29"/>
      <c r="I207" s="29">
        <v>221825</v>
      </c>
      <c r="J207" s="44">
        <v>269469</v>
      </c>
      <c r="K207" s="49">
        <v>0.21478192268680263</v>
      </c>
      <c r="L207" s="26"/>
      <c r="M207" s="44">
        <v>318608</v>
      </c>
      <c r="N207" s="68">
        <v>1.182354927654016</v>
      </c>
      <c r="O207" s="27">
        <v>49139</v>
      </c>
      <c r="P207" s="26"/>
    </row>
    <row r="208" spans="1:16" ht="15.75" x14ac:dyDescent="0.25">
      <c r="A208" s="28" t="s">
        <v>197</v>
      </c>
      <c r="B208" s="40">
        <v>0.7</v>
      </c>
      <c r="C208" s="30" t="s">
        <v>380</v>
      </c>
      <c r="D208" s="26"/>
      <c r="E208" s="26"/>
      <c r="F208" s="44">
        <v>8641</v>
      </c>
      <c r="G208" s="26"/>
      <c r="H208" s="29"/>
      <c r="I208" s="29">
        <v>8641</v>
      </c>
      <c r="J208" s="44">
        <v>5667</v>
      </c>
      <c r="K208" s="49">
        <v>-0.34417312811017242</v>
      </c>
      <c r="L208" s="26"/>
      <c r="M208" s="44">
        <v>16520</v>
      </c>
      <c r="N208" s="68">
        <v>2.9151226398447152</v>
      </c>
      <c r="O208" s="27">
        <v>10853</v>
      </c>
      <c r="P208" s="26"/>
    </row>
    <row r="209" spans="1:16" ht="15.75" x14ac:dyDescent="0.25">
      <c r="A209" s="28" t="s">
        <v>198</v>
      </c>
      <c r="B209" s="40">
        <v>0.7</v>
      </c>
      <c r="C209" s="30" t="s">
        <v>382</v>
      </c>
      <c r="D209" s="26"/>
      <c r="E209" s="26"/>
      <c r="F209" s="44"/>
      <c r="G209" s="26"/>
      <c r="H209" s="29"/>
      <c r="I209" s="29">
        <v>0</v>
      </c>
      <c r="J209" s="44"/>
      <c r="K209" s="49"/>
      <c r="L209" s="26"/>
      <c r="M209" s="44"/>
      <c r="N209" s="68"/>
      <c r="O209" s="27">
        <v>0</v>
      </c>
      <c r="P209" s="26"/>
    </row>
    <row r="210" spans="1:16" ht="15.75" x14ac:dyDescent="0.25">
      <c r="A210" s="28" t="s">
        <v>199</v>
      </c>
      <c r="B210" s="40">
        <v>0.93</v>
      </c>
      <c r="C210" s="30" t="s">
        <v>383</v>
      </c>
      <c r="D210" s="26"/>
      <c r="E210" s="27">
        <v>210331.13</v>
      </c>
      <c r="F210" s="44">
        <v>120000</v>
      </c>
      <c r="G210" s="27">
        <v>120000</v>
      </c>
      <c r="H210" s="29"/>
      <c r="I210" s="29">
        <v>120000</v>
      </c>
      <c r="J210" s="44">
        <v>120000</v>
      </c>
      <c r="K210" s="49">
        <v>0</v>
      </c>
      <c r="L210" s="27">
        <v>120000</v>
      </c>
      <c r="M210" s="44">
        <v>120000</v>
      </c>
      <c r="N210" s="68">
        <v>1</v>
      </c>
      <c r="O210" s="27">
        <v>0</v>
      </c>
      <c r="P210" s="26"/>
    </row>
    <row r="211" spans="1:16" ht="15.75" x14ac:dyDescent="0.25">
      <c r="A211" s="28" t="s">
        <v>200</v>
      </c>
      <c r="B211" s="40">
        <v>0.93</v>
      </c>
      <c r="C211" s="30" t="s">
        <v>384</v>
      </c>
      <c r="D211" s="26"/>
      <c r="E211" s="26"/>
      <c r="F211" s="44"/>
      <c r="G211" s="26"/>
      <c r="H211" s="29"/>
      <c r="I211" s="29"/>
      <c r="J211" s="44"/>
      <c r="K211" s="49"/>
      <c r="L211" s="26"/>
      <c r="M211" s="44">
        <v>25000</v>
      </c>
      <c r="N211" s="68"/>
      <c r="O211" s="70">
        <v>25000</v>
      </c>
      <c r="P211" s="26"/>
    </row>
    <row r="212" spans="1:16" ht="15.75" x14ac:dyDescent="0.25">
      <c r="A212" s="28" t="s">
        <v>201</v>
      </c>
      <c r="B212" s="40">
        <v>0.9</v>
      </c>
      <c r="C212" s="30" t="s">
        <v>385</v>
      </c>
      <c r="D212" s="26"/>
      <c r="E212" s="27">
        <v>266428.59000000003</v>
      </c>
      <c r="F212" s="44">
        <v>100000</v>
      </c>
      <c r="G212" s="27">
        <v>100000</v>
      </c>
      <c r="H212" s="29"/>
      <c r="I212" s="29">
        <v>100000</v>
      </c>
      <c r="J212" s="44">
        <v>100000</v>
      </c>
      <c r="K212" s="49">
        <v>0</v>
      </c>
      <c r="L212" s="27">
        <v>100000</v>
      </c>
      <c r="M212" s="44">
        <v>100000</v>
      </c>
      <c r="N212" s="68">
        <v>1</v>
      </c>
      <c r="O212" s="27">
        <v>0</v>
      </c>
      <c r="P212" s="26"/>
    </row>
    <row r="213" spans="1:16" ht="15.75" x14ac:dyDescent="0.25">
      <c r="A213" s="35" t="s">
        <v>270</v>
      </c>
      <c r="B213" s="39"/>
      <c r="C213" s="26"/>
      <c r="D213" s="26"/>
      <c r="E213" s="26"/>
      <c r="F213" s="26"/>
      <c r="G213" s="26"/>
      <c r="H213" s="26"/>
      <c r="I213" s="29">
        <v>0</v>
      </c>
      <c r="J213" s="26"/>
      <c r="K213" s="49"/>
      <c r="L213" s="26"/>
      <c r="M213" s="42"/>
      <c r="N213" s="68"/>
      <c r="O213" s="26"/>
    </row>
    <row r="214" spans="1:16" ht="15.75" x14ac:dyDescent="0.25">
      <c r="A214" s="35" t="s">
        <v>271</v>
      </c>
      <c r="B214" s="39"/>
      <c r="C214" s="26"/>
      <c r="D214" s="26"/>
      <c r="E214" s="26"/>
      <c r="F214" s="26"/>
      <c r="G214" s="26"/>
      <c r="H214" s="26"/>
      <c r="I214" s="29">
        <v>0</v>
      </c>
      <c r="J214" s="26"/>
      <c r="K214" s="49"/>
      <c r="L214" s="26"/>
      <c r="M214" s="42"/>
      <c r="N214" s="68"/>
      <c r="O214" s="26"/>
      <c r="P214" s="26"/>
    </row>
    <row r="215" spans="1:16" ht="15.75" x14ac:dyDescent="0.25">
      <c r="A215" s="35" t="s">
        <v>272</v>
      </c>
      <c r="B215" s="39"/>
      <c r="C215" s="26"/>
      <c r="D215" s="26"/>
      <c r="E215" s="26"/>
      <c r="F215" s="26"/>
      <c r="G215" s="26"/>
      <c r="H215" s="26"/>
      <c r="I215" s="26"/>
      <c r="J215" s="26"/>
      <c r="K215" s="26"/>
      <c r="L215" s="26"/>
      <c r="M215" s="26"/>
      <c r="N215" s="26"/>
      <c r="O215" s="26"/>
    </row>
    <row r="216" spans="1:16" ht="15.75" x14ac:dyDescent="0.25">
      <c r="A216" s="35" t="s">
        <v>273</v>
      </c>
      <c r="B216" s="39"/>
      <c r="C216" s="26"/>
      <c r="D216" s="26"/>
      <c r="E216" s="26"/>
      <c r="F216" s="26"/>
      <c r="G216" s="26"/>
      <c r="H216" s="26"/>
      <c r="I216" s="29">
        <v>0</v>
      </c>
      <c r="J216" s="26"/>
      <c r="K216" s="49"/>
      <c r="L216" s="26"/>
      <c r="M216" s="42"/>
      <c r="N216" s="68"/>
      <c r="O216" s="26"/>
      <c r="P216" s="26"/>
    </row>
    <row r="217" spans="1:16" ht="15.75" x14ac:dyDescent="0.25">
      <c r="A217" s="35" t="s">
        <v>274</v>
      </c>
      <c r="B217" s="39"/>
      <c r="C217" s="26"/>
      <c r="D217" s="26"/>
      <c r="E217" s="26"/>
      <c r="F217" s="26"/>
      <c r="G217" s="26"/>
      <c r="H217" s="26"/>
      <c r="I217" s="26"/>
      <c r="J217" s="26"/>
      <c r="K217" s="49"/>
      <c r="L217" s="26"/>
      <c r="M217" s="42"/>
      <c r="N217" s="68"/>
      <c r="O217" s="26"/>
      <c r="P217" s="26"/>
    </row>
    <row r="218" spans="1:16" ht="15.75" x14ac:dyDescent="0.25">
      <c r="A218" s="35" t="s">
        <v>275</v>
      </c>
      <c r="B218" s="39"/>
      <c r="C218" s="26"/>
      <c r="D218" s="26"/>
      <c r="E218" s="26"/>
      <c r="F218" s="26"/>
      <c r="G218" s="26"/>
      <c r="H218" s="26"/>
      <c r="I218" s="29">
        <v>0</v>
      </c>
      <c r="J218" s="26"/>
      <c r="K218" s="49"/>
      <c r="L218" s="26"/>
      <c r="M218" s="42"/>
      <c r="N218" s="68"/>
      <c r="O218" s="26"/>
      <c r="P218" s="26"/>
    </row>
    <row r="219" spans="1:16" ht="15.75" x14ac:dyDescent="0.25">
      <c r="A219" s="35" t="s">
        <v>276</v>
      </c>
      <c r="B219" s="39"/>
      <c r="C219" s="26"/>
      <c r="D219" s="26"/>
      <c r="E219" s="26"/>
      <c r="F219" s="26"/>
      <c r="G219" s="26"/>
      <c r="H219" s="26"/>
      <c r="I219" s="26"/>
      <c r="J219" s="26"/>
      <c r="K219" s="49"/>
      <c r="L219" s="26"/>
      <c r="M219" s="42"/>
      <c r="N219" s="68"/>
      <c r="O219" s="26"/>
      <c r="P219" s="26"/>
    </row>
    <row r="220" spans="1:16" ht="15.75" x14ac:dyDescent="0.25">
      <c r="A220" s="35" t="s">
        <v>277</v>
      </c>
      <c r="B220" s="39"/>
      <c r="C220" s="26"/>
      <c r="D220" s="26"/>
      <c r="E220" s="26"/>
      <c r="F220" s="26"/>
      <c r="G220" s="26"/>
      <c r="H220" s="26"/>
      <c r="I220" s="29">
        <v>0</v>
      </c>
      <c r="J220" s="26"/>
      <c r="K220" s="49"/>
      <c r="L220" s="26"/>
      <c r="M220" s="42"/>
      <c r="N220" s="68"/>
      <c r="O220" s="26"/>
    </row>
    <row r="221" spans="1:16" ht="15.75" x14ac:dyDescent="0.25">
      <c r="A221" s="35" t="s">
        <v>278</v>
      </c>
      <c r="B221" s="39"/>
      <c r="C221" s="26"/>
      <c r="D221" s="26"/>
      <c r="E221" s="26"/>
      <c r="F221" s="26"/>
      <c r="G221" s="26"/>
      <c r="H221" s="26"/>
      <c r="I221" s="26"/>
      <c r="J221" s="26"/>
      <c r="K221" s="49"/>
      <c r="L221" s="26"/>
      <c r="M221" s="42"/>
      <c r="N221" s="68"/>
      <c r="O221" s="26"/>
    </row>
    <row r="222" spans="1:16" ht="15.75" x14ac:dyDescent="0.25">
      <c r="A222" s="35" t="s">
        <v>279</v>
      </c>
      <c r="B222" s="39"/>
      <c r="C222" s="26"/>
      <c r="D222" s="26"/>
      <c r="E222" s="26"/>
      <c r="F222" s="26"/>
      <c r="G222" s="26"/>
      <c r="H222" s="26"/>
      <c r="I222" s="29">
        <v>0</v>
      </c>
      <c r="J222" s="26"/>
      <c r="K222" s="49"/>
      <c r="L222" s="26"/>
      <c r="M222" s="42"/>
      <c r="N222" s="68"/>
      <c r="O222" s="26"/>
    </row>
    <row r="223" spans="1:16" ht="15.75" x14ac:dyDescent="0.25">
      <c r="A223" s="35" t="s">
        <v>280</v>
      </c>
      <c r="B223" s="39"/>
      <c r="C223" s="26"/>
      <c r="D223" s="26"/>
      <c r="E223" s="26"/>
      <c r="F223" s="26"/>
      <c r="G223" s="26"/>
      <c r="H223" s="26"/>
      <c r="I223" s="26"/>
      <c r="J223" s="26"/>
      <c r="K223" s="49"/>
      <c r="L223" s="26"/>
      <c r="M223" s="42"/>
      <c r="N223" s="68"/>
      <c r="O223" s="26"/>
      <c r="P223" s="26"/>
    </row>
    <row r="224" spans="1:16" ht="15.75" x14ac:dyDescent="0.25">
      <c r="A224" s="35" t="s">
        <v>281</v>
      </c>
      <c r="B224" s="39"/>
      <c r="C224" s="26"/>
      <c r="D224" s="26"/>
      <c r="E224" s="26"/>
      <c r="F224" s="26"/>
      <c r="G224" s="26"/>
      <c r="H224" s="26"/>
      <c r="I224" s="29">
        <v>0</v>
      </c>
      <c r="J224" s="26"/>
      <c r="K224" s="49"/>
      <c r="L224" s="26"/>
      <c r="M224" s="42"/>
      <c r="N224" s="68"/>
      <c r="O224" s="26"/>
    </row>
    <row r="225" spans="1:16" ht="15.75" x14ac:dyDescent="0.25">
      <c r="A225" s="35" t="s">
        <v>282</v>
      </c>
      <c r="B225" s="39"/>
      <c r="C225" s="26"/>
      <c r="D225" s="26"/>
      <c r="E225" s="26"/>
      <c r="F225" s="26"/>
      <c r="G225" s="26"/>
      <c r="H225" s="26"/>
      <c r="I225" s="29">
        <v>0</v>
      </c>
      <c r="J225" s="26"/>
      <c r="K225" s="49"/>
      <c r="L225" s="26"/>
      <c r="M225" s="42"/>
      <c r="N225" s="68"/>
      <c r="O225" s="26"/>
    </row>
    <row r="226" spans="1:16" ht="15.75" x14ac:dyDescent="0.25">
      <c r="A226" s="35" t="s">
        <v>283</v>
      </c>
      <c r="B226" s="39"/>
      <c r="C226" s="26"/>
      <c r="D226" s="26"/>
      <c r="E226" s="26"/>
      <c r="F226" s="26"/>
      <c r="G226" s="26"/>
      <c r="H226" s="26"/>
      <c r="I226" s="26"/>
      <c r="J226" s="26"/>
      <c r="K226" s="49"/>
      <c r="L226" s="26"/>
      <c r="M226" s="42"/>
      <c r="N226" s="68"/>
      <c r="O226" s="26"/>
      <c r="P226" s="26"/>
    </row>
    <row r="227" spans="1:16" ht="15.75" x14ac:dyDescent="0.25">
      <c r="A227" s="35" t="s">
        <v>284</v>
      </c>
      <c r="B227" s="39"/>
      <c r="C227" s="26"/>
      <c r="D227" s="26"/>
      <c r="E227" s="26"/>
      <c r="F227" s="26"/>
      <c r="G227" s="26"/>
      <c r="H227" s="26"/>
      <c r="I227" s="29">
        <v>0</v>
      </c>
      <c r="J227" s="26"/>
      <c r="K227" s="49"/>
      <c r="L227" s="26"/>
      <c r="M227" s="42"/>
      <c r="N227" s="68"/>
      <c r="O227" s="26"/>
    </row>
    <row r="228" spans="1:16" ht="15.75" x14ac:dyDescent="0.25">
      <c r="A228" s="34" t="s">
        <v>285</v>
      </c>
      <c r="B228" s="38"/>
      <c r="C228" s="26"/>
      <c r="D228" s="26"/>
      <c r="E228" s="26"/>
      <c r="F228" s="26"/>
      <c r="G228" s="26"/>
      <c r="H228" s="26"/>
      <c r="I228" s="26"/>
      <c r="J228" s="26"/>
      <c r="K228" s="26"/>
      <c r="L228" s="27">
        <v>0</v>
      </c>
      <c r="M228" s="26"/>
      <c r="N228" s="26"/>
      <c r="O228" s="26"/>
    </row>
    <row r="229" spans="1:16" ht="15.75" x14ac:dyDescent="0.25">
      <c r="A229" s="35" t="s">
        <v>286</v>
      </c>
      <c r="B229" s="39"/>
      <c r="C229" s="26"/>
      <c r="D229" s="26"/>
      <c r="E229" s="26"/>
      <c r="F229" s="26"/>
      <c r="G229" s="26"/>
      <c r="H229" s="26"/>
      <c r="I229" s="29">
        <v>0</v>
      </c>
      <c r="J229" s="26"/>
      <c r="K229" s="49"/>
      <c r="L229" s="26"/>
      <c r="M229" s="42"/>
      <c r="N229" s="68"/>
      <c r="O229" s="26"/>
      <c r="P229" s="26"/>
    </row>
    <row r="230" spans="1:16" ht="15.75" x14ac:dyDescent="0.25">
      <c r="A230" s="35" t="s">
        <v>287</v>
      </c>
      <c r="B230" s="39"/>
      <c r="C230" s="26"/>
      <c r="D230" s="26"/>
      <c r="E230" s="26"/>
      <c r="F230" s="26"/>
      <c r="G230" s="26"/>
      <c r="H230" s="26"/>
      <c r="I230" s="29">
        <v>0</v>
      </c>
      <c r="J230" s="26"/>
      <c r="K230" s="49"/>
      <c r="L230" s="26"/>
      <c r="M230" s="42"/>
      <c r="N230" s="68"/>
      <c r="O230" s="26"/>
      <c r="P230" s="26"/>
    </row>
    <row r="231" spans="1:16" ht="15.75" x14ac:dyDescent="0.25">
      <c r="A231" s="35" t="s">
        <v>288</v>
      </c>
      <c r="B231" s="39"/>
      <c r="C231" s="26"/>
      <c r="D231" s="26"/>
      <c r="E231" s="26"/>
      <c r="F231" s="26"/>
      <c r="G231" s="26"/>
      <c r="H231" s="26"/>
      <c r="I231" s="26"/>
      <c r="J231" s="26"/>
      <c r="K231" s="49"/>
      <c r="L231" s="26"/>
      <c r="M231" s="42"/>
      <c r="N231" s="68"/>
      <c r="O231" s="26"/>
      <c r="P231" s="26"/>
    </row>
    <row r="232" spans="1:16" ht="15.75" x14ac:dyDescent="0.25">
      <c r="A232" s="35" t="s">
        <v>289</v>
      </c>
      <c r="B232" s="39"/>
      <c r="C232" s="26"/>
      <c r="D232" s="26"/>
      <c r="E232" s="26"/>
      <c r="F232" s="26"/>
      <c r="G232" s="26"/>
      <c r="H232" s="26"/>
      <c r="I232" s="29">
        <v>0</v>
      </c>
      <c r="J232" s="26"/>
      <c r="K232" s="49"/>
      <c r="L232" s="26"/>
      <c r="M232" s="42"/>
      <c r="N232" s="68"/>
      <c r="O232" s="26"/>
      <c r="P232" s="26"/>
    </row>
    <row r="233" spans="1:16" ht="15.75" x14ac:dyDescent="0.25">
      <c r="A233" s="35" t="s">
        <v>290</v>
      </c>
      <c r="B233" s="39"/>
      <c r="C233" s="26"/>
      <c r="D233" s="26"/>
      <c r="E233" s="26"/>
      <c r="F233" s="26"/>
      <c r="G233" s="26"/>
      <c r="H233" s="26"/>
      <c r="I233" s="26"/>
      <c r="J233" s="26"/>
      <c r="K233" s="49"/>
      <c r="L233" s="26"/>
      <c r="M233" s="42"/>
      <c r="N233" s="68"/>
      <c r="O233" s="26"/>
      <c r="P233" s="26"/>
    </row>
    <row r="234" spans="1:16" ht="15.75" x14ac:dyDescent="0.25">
      <c r="A234" s="35" t="s">
        <v>291</v>
      </c>
      <c r="B234" s="39"/>
      <c r="C234" s="26"/>
      <c r="D234" s="26"/>
      <c r="E234" s="26"/>
      <c r="F234" s="26"/>
      <c r="G234" s="26"/>
      <c r="H234" s="26"/>
      <c r="I234" s="29">
        <v>0</v>
      </c>
      <c r="J234" s="26"/>
      <c r="K234" s="49"/>
      <c r="L234" s="26"/>
      <c r="M234" s="42"/>
      <c r="N234" s="68"/>
      <c r="O234" s="26"/>
    </row>
    <row r="235" spans="1:16" ht="15.75" x14ac:dyDescent="0.25">
      <c r="A235" s="35" t="s">
        <v>292</v>
      </c>
      <c r="B235" s="39"/>
      <c r="C235" s="26"/>
      <c r="D235" s="26"/>
      <c r="E235" s="26"/>
      <c r="F235" s="26"/>
      <c r="G235" s="26"/>
      <c r="H235" s="26"/>
      <c r="I235" s="29">
        <v>0</v>
      </c>
      <c r="J235" s="26"/>
      <c r="K235" s="49"/>
      <c r="L235" s="26"/>
      <c r="M235" s="42"/>
      <c r="N235" s="68"/>
      <c r="O235" s="26"/>
    </row>
    <row r="236" spans="1:16" ht="15.75" x14ac:dyDescent="0.25">
      <c r="A236" s="35" t="s">
        <v>293</v>
      </c>
      <c r="B236" s="39"/>
      <c r="C236" s="26"/>
      <c r="D236" s="26"/>
      <c r="E236" s="26"/>
      <c r="F236" s="26"/>
      <c r="G236" s="26"/>
      <c r="H236" s="26"/>
      <c r="I236" s="29">
        <v>0</v>
      </c>
      <c r="J236" s="26"/>
      <c r="K236" s="49"/>
      <c r="L236" s="26"/>
      <c r="M236" s="42"/>
      <c r="N236" s="68"/>
      <c r="O236" s="26"/>
      <c r="P236" s="26"/>
    </row>
    <row r="237" spans="1:16" ht="15.75" x14ac:dyDescent="0.25">
      <c r="A237" s="35" t="s">
        <v>294</v>
      </c>
      <c r="B237" s="39"/>
      <c r="C237" s="26"/>
      <c r="D237" s="26"/>
      <c r="E237" s="26"/>
      <c r="F237" s="26"/>
      <c r="G237" s="26"/>
      <c r="H237" s="26"/>
      <c r="I237" s="26"/>
      <c r="J237" s="26"/>
      <c r="K237" s="49"/>
      <c r="L237" s="26"/>
      <c r="M237" s="42"/>
      <c r="N237" s="68"/>
      <c r="O237" s="26"/>
    </row>
    <row r="238" spans="1:16" ht="15.75" x14ac:dyDescent="0.25">
      <c r="A238" s="35" t="s">
        <v>295</v>
      </c>
      <c r="B238" s="39"/>
      <c r="C238" s="26"/>
      <c r="D238" s="26"/>
      <c r="E238" s="26"/>
      <c r="F238" s="26"/>
      <c r="G238" s="26"/>
      <c r="H238" s="26"/>
      <c r="I238" s="29">
        <v>0</v>
      </c>
      <c r="J238" s="26"/>
      <c r="K238" s="49"/>
      <c r="L238" s="26"/>
      <c r="M238" s="42"/>
      <c r="N238" s="68"/>
      <c r="O238" s="26"/>
      <c r="P238" s="26"/>
    </row>
    <row r="239" spans="1:16" ht="15.75" x14ac:dyDescent="0.25">
      <c r="A239" s="35" t="s">
        <v>296</v>
      </c>
      <c r="B239" s="39"/>
      <c r="C239" s="26"/>
      <c r="D239" s="26"/>
      <c r="E239" s="26"/>
      <c r="F239" s="26"/>
      <c r="G239" s="26"/>
      <c r="H239" s="26"/>
      <c r="I239" s="29">
        <v>0</v>
      </c>
      <c r="J239" s="26"/>
      <c r="K239" s="49"/>
      <c r="L239" s="26"/>
      <c r="M239" s="42"/>
      <c r="N239" s="68"/>
      <c r="O239" s="26"/>
      <c r="P239" s="26"/>
    </row>
    <row r="240" spans="1:16" ht="15.75" x14ac:dyDescent="0.25">
      <c r="A240" s="35" t="s">
        <v>297</v>
      </c>
      <c r="B240" s="39"/>
      <c r="C240" s="26"/>
      <c r="D240" s="26"/>
      <c r="E240" s="26"/>
      <c r="F240" s="26"/>
      <c r="G240" s="26"/>
      <c r="H240" s="26"/>
      <c r="I240" s="26"/>
      <c r="J240" s="26"/>
      <c r="K240" s="49"/>
      <c r="L240" s="26"/>
      <c r="M240" s="42"/>
      <c r="N240" s="68"/>
      <c r="O240" s="26"/>
      <c r="P240" s="26"/>
    </row>
    <row r="241" spans="1:16" ht="15.75" x14ac:dyDescent="0.25">
      <c r="A241" s="35" t="s">
        <v>298</v>
      </c>
      <c r="B241" s="39"/>
      <c r="C241" s="26"/>
      <c r="D241" s="26"/>
      <c r="E241" s="26"/>
      <c r="F241" s="26"/>
      <c r="G241" s="26"/>
      <c r="H241" s="26"/>
      <c r="I241" s="26"/>
      <c r="J241" s="26"/>
      <c r="K241" s="49"/>
      <c r="L241" s="26"/>
      <c r="M241" s="42"/>
      <c r="N241" s="68"/>
      <c r="O241" s="26"/>
    </row>
    <row r="242" spans="1:16" ht="15.75" x14ac:dyDescent="0.25">
      <c r="A242" s="35" t="s">
        <v>299</v>
      </c>
      <c r="B242" s="39"/>
      <c r="C242" s="26"/>
      <c r="D242" s="26"/>
      <c r="E242" s="26"/>
      <c r="F242" s="26"/>
      <c r="G242" s="26"/>
      <c r="H242" s="26"/>
      <c r="I242" s="29">
        <v>0</v>
      </c>
      <c r="J242" s="26"/>
      <c r="K242" s="49"/>
      <c r="L242" s="26"/>
      <c r="M242" s="42"/>
      <c r="N242" s="68"/>
      <c r="O242" s="26"/>
      <c r="P242" s="26"/>
    </row>
    <row r="243" spans="1:16" ht="18" x14ac:dyDescent="0.4">
      <c r="A243" s="62" t="s">
        <v>300</v>
      </c>
      <c r="B243" s="26"/>
      <c r="C243" s="26"/>
      <c r="D243" s="34"/>
      <c r="E243" s="26"/>
      <c r="F243" s="44"/>
      <c r="G243" s="26"/>
      <c r="H243" s="29"/>
      <c r="I243" s="29"/>
      <c r="J243" s="44"/>
      <c r="K243" s="49"/>
      <c r="L243" s="26"/>
      <c r="M243" s="44"/>
      <c r="N243" s="68"/>
      <c r="O243" s="26"/>
    </row>
    <row r="244" spans="1:16" ht="15.75" x14ac:dyDescent="0.25">
      <c r="A244" s="35" t="s">
        <v>301</v>
      </c>
      <c r="B244" s="39"/>
      <c r="C244" s="26"/>
      <c r="D244" s="26"/>
      <c r="E244" s="26"/>
      <c r="F244" s="26"/>
      <c r="G244" s="26"/>
      <c r="H244" s="26"/>
      <c r="I244" s="29">
        <v>0</v>
      </c>
      <c r="J244" s="26"/>
      <c r="K244" s="49"/>
      <c r="L244" s="26"/>
      <c r="M244" s="42"/>
      <c r="N244" s="68"/>
      <c r="O244" s="26"/>
    </row>
    <row r="245" spans="1:16" ht="15.75" x14ac:dyDescent="0.25">
      <c r="A245" s="35" t="s">
        <v>302</v>
      </c>
      <c r="B245" s="39"/>
      <c r="C245" s="26"/>
      <c r="D245" s="26"/>
      <c r="E245" s="26"/>
      <c r="F245" s="26"/>
      <c r="G245" s="26"/>
      <c r="H245" s="26"/>
      <c r="I245" s="26"/>
      <c r="J245" s="26"/>
      <c r="K245" s="49"/>
      <c r="L245" s="26"/>
      <c r="M245" s="42"/>
      <c r="N245" s="68"/>
      <c r="O245" s="26"/>
      <c r="P245" s="26"/>
    </row>
    <row r="246" spans="1:16" ht="15.75" x14ac:dyDescent="0.25">
      <c r="A246" s="35" t="s">
        <v>303</v>
      </c>
      <c r="B246" s="39"/>
      <c r="C246" s="26"/>
      <c r="D246" s="26"/>
      <c r="E246" s="26"/>
      <c r="F246" s="26"/>
      <c r="G246" s="26"/>
      <c r="H246" s="26"/>
      <c r="I246" s="29">
        <v>0</v>
      </c>
      <c r="J246" s="26"/>
      <c r="K246" s="49"/>
      <c r="L246" s="26"/>
      <c r="M246" s="42"/>
      <c r="N246" s="68"/>
      <c r="O246" s="26"/>
      <c r="P246" s="26"/>
    </row>
    <row r="247" spans="1:16" ht="15.75" x14ac:dyDescent="0.25">
      <c r="A247" s="35" t="s">
        <v>304</v>
      </c>
      <c r="B247" s="39"/>
      <c r="C247" s="26"/>
      <c r="D247" s="26"/>
      <c r="E247" s="26"/>
      <c r="F247" s="26"/>
      <c r="G247" s="26"/>
      <c r="H247" s="26"/>
      <c r="I247" s="29">
        <v>0</v>
      </c>
      <c r="J247" s="26"/>
      <c r="K247" s="49"/>
      <c r="L247" s="26"/>
      <c r="M247" s="42"/>
      <c r="N247" s="68"/>
      <c r="O247" s="26"/>
    </row>
    <row r="248" spans="1:16" ht="15.75" x14ac:dyDescent="0.25">
      <c r="A248" s="35" t="s">
        <v>305</v>
      </c>
      <c r="B248" s="39"/>
      <c r="C248" s="26"/>
      <c r="D248" s="26"/>
      <c r="E248" s="26"/>
      <c r="F248" s="26"/>
      <c r="G248" s="26"/>
      <c r="H248" s="26"/>
      <c r="I248" s="26"/>
      <c r="J248" s="26"/>
      <c r="K248" s="49"/>
      <c r="L248" s="26"/>
      <c r="M248" s="42"/>
      <c r="N248" s="68"/>
      <c r="O248" s="26"/>
    </row>
    <row r="249" spans="1:16" ht="15.75" x14ac:dyDescent="0.25">
      <c r="A249" s="35" t="s">
        <v>306</v>
      </c>
      <c r="B249" s="39"/>
      <c r="C249" s="26"/>
      <c r="D249" s="26"/>
      <c r="E249" s="26"/>
      <c r="F249" s="26"/>
      <c r="G249" s="26"/>
      <c r="H249" s="26"/>
      <c r="I249" s="29">
        <v>0</v>
      </c>
      <c r="J249" s="26"/>
      <c r="K249" s="49"/>
      <c r="L249" s="26"/>
      <c r="M249" s="42"/>
      <c r="N249" s="68"/>
      <c r="O249" s="26"/>
      <c r="P249" s="26"/>
    </row>
    <row r="250" spans="1:16" ht="15.75" x14ac:dyDescent="0.25">
      <c r="A250" s="35" t="s">
        <v>308</v>
      </c>
      <c r="B250" s="39"/>
      <c r="C250" s="26"/>
      <c r="D250" s="26"/>
      <c r="E250" s="26"/>
      <c r="F250" s="26"/>
      <c r="G250" s="26"/>
      <c r="H250" s="26"/>
      <c r="I250" s="29">
        <v>0</v>
      </c>
      <c r="J250" s="26"/>
      <c r="K250" s="49"/>
      <c r="L250" s="26"/>
      <c r="M250" s="42"/>
      <c r="N250" s="68"/>
      <c r="O250" s="26"/>
      <c r="P250" s="26"/>
    </row>
    <row r="251" spans="1:16" ht="15.75" x14ac:dyDescent="0.25">
      <c r="A251" s="35" t="s">
        <v>309</v>
      </c>
      <c r="B251" s="39"/>
      <c r="C251" s="26"/>
      <c r="D251" s="26"/>
      <c r="E251" s="26"/>
      <c r="F251" s="26"/>
      <c r="G251" s="26"/>
      <c r="H251" s="26"/>
      <c r="I251" s="29">
        <v>0</v>
      </c>
      <c r="J251" s="26"/>
      <c r="K251" s="49"/>
      <c r="L251" s="26"/>
      <c r="M251" s="42"/>
      <c r="N251" s="68"/>
      <c r="O251" s="26"/>
      <c r="P251" s="26"/>
    </row>
    <row r="252" spans="1:16" ht="15.75" x14ac:dyDescent="0.25">
      <c r="A252" s="35" t="s">
        <v>310</v>
      </c>
      <c r="B252" s="39"/>
      <c r="C252" s="26"/>
      <c r="D252" s="26"/>
      <c r="E252" s="26"/>
      <c r="F252" s="26"/>
      <c r="G252" s="26"/>
      <c r="H252" s="26"/>
      <c r="I252" s="26"/>
      <c r="J252" s="26"/>
      <c r="K252" s="49"/>
      <c r="L252" s="26"/>
      <c r="M252" s="42"/>
      <c r="N252" s="68"/>
      <c r="O252" s="26"/>
      <c r="P252" s="26"/>
    </row>
    <row r="253" spans="1:16" ht="15.75" x14ac:dyDescent="0.25">
      <c r="A253" s="35" t="s">
        <v>311</v>
      </c>
      <c r="B253" s="39"/>
      <c r="C253" s="26"/>
      <c r="D253" s="26"/>
      <c r="E253" s="26"/>
      <c r="F253" s="26"/>
      <c r="G253" s="26"/>
      <c r="H253" s="26"/>
      <c r="I253" s="26"/>
      <c r="J253" s="26"/>
      <c r="K253" s="49"/>
      <c r="L253" s="26"/>
      <c r="M253" s="42"/>
      <c r="N253" s="68"/>
      <c r="O253" s="26"/>
    </row>
    <row r="254" spans="1:16" ht="15.75" x14ac:dyDescent="0.25">
      <c r="A254" s="35" t="s">
        <v>312</v>
      </c>
      <c r="B254" s="39"/>
      <c r="C254" s="26"/>
      <c r="D254" s="26"/>
      <c r="E254" s="26"/>
      <c r="F254" s="26"/>
      <c r="G254" s="26"/>
      <c r="H254" s="26"/>
      <c r="I254" s="29">
        <v>0</v>
      </c>
      <c r="J254" s="26"/>
      <c r="K254" s="49"/>
      <c r="L254" s="26"/>
      <c r="M254" s="42"/>
      <c r="N254" s="68"/>
      <c r="O254" s="26"/>
      <c r="P254" s="26"/>
    </row>
    <row r="255" spans="1:16" ht="15.75" x14ac:dyDescent="0.25">
      <c r="A255" s="35" t="s">
        <v>313</v>
      </c>
      <c r="B255" s="39"/>
      <c r="C255" s="26"/>
      <c r="D255" s="26"/>
      <c r="E255" s="26"/>
      <c r="F255" s="26"/>
      <c r="G255" s="26"/>
      <c r="H255" s="26"/>
      <c r="I255" s="26"/>
      <c r="J255" s="26"/>
      <c r="K255" s="49"/>
      <c r="L255" s="26"/>
      <c r="M255" s="42"/>
      <c r="N255" s="68"/>
      <c r="O255" s="26"/>
      <c r="P255" s="26"/>
    </row>
    <row r="256" spans="1:16" ht="15.75" x14ac:dyDescent="0.25">
      <c r="A256" s="35" t="s">
        <v>314</v>
      </c>
      <c r="B256" s="39"/>
      <c r="C256" s="26"/>
      <c r="D256" s="26"/>
      <c r="E256" s="26"/>
      <c r="F256" s="26"/>
      <c r="G256" s="26"/>
      <c r="H256" s="26"/>
      <c r="I256" s="26"/>
      <c r="J256" s="26"/>
      <c r="K256" s="49"/>
      <c r="L256" s="26"/>
      <c r="M256" s="42"/>
      <c r="N256" s="68"/>
      <c r="O256" s="26"/>
      <c r="P256" s="26"/>
    </row>
    <row r="257" spans="1:16" ht="15.75" x14ac:dyDescent="0.25">
      <c r="A257" s="35" t="s">
        <v>315</v>
      </c>
      <c r="B257" s="39"/>
      <c r="C257" s="26"/>
      <c r="D257" s="26"/>
      <c r="E257" s="26"/>
      <c r="F257" s="26"/>
      <c r="G257" s="26"/>
      <c r="H257" s="26"/>
      <c r="I257" s="29">
        <v>0</v>
      </c>
      <c r="J257" s="26"/>
      <c r="K257" s="49"/>
      <c r="L257" s="26"/>
      <c r="M257" s="42"/>
      <c r="N257" s="68"/>
      <c r="O257" s="26"/>
      <c r="P257" s="26"/>
    </row>
    <row r="258" spans="1:16" ht="15.75" x14ac:dyDescent="0.25">
      <c r="A258" s="26"/>
      <c r="B258" s="26"/>
      <c r="C258" s="26"/>
      <c r="D258" s="34" t="s">
        <v>272</v>
      </c>
      <c r="E258" s="27">
        <v>8736.2099999999991</v>
      </c>
      <c r="F258" s="44">
        <v>19527</v>
      </c>
      <c r="G258" s="27">
        <v>19527</v>
      </c>
      <c r="H258" s="29"/>
      <c r="I258" s="29">
        <v>19527</v>
      </c>
      <c r="J258" s="44">
        <v>20333.54</v>
      </c>
      <c r="K258" s="49"/>
      <c r="L258" s="27">
        <v>20333.54</v>
      </c>
      <c r="M258" s="44">
        <v>18700</v>
      </c>
      <c r="N258" s="68">
        <v>0.91966278375531263</v>
      </c>
      <c r="O258" s="27">
        <v>-1633.5400000000009</v>
      </c>
    </row>
    <row r="259" spans="1:16" ht="15.75" x14ac:dyDescent="0.25">
      <c r="A259" s="26"/>
      <c r="B259" s="26"/>
      <c r="C259" s="26"/>
      <c r="D259" s="26"/>
      <c r="E259" s="26"/>
      <c r="F259" s="26"/>
      <c r="G259" s="26"/>
      <c r="H259" s="26"/>
      <c r="I259" s="29">
        <v>0</v>
      </c>
      <c r="J259" s="26"/>
      <c r="K259" s="49"/>
      <c r="L259" s="26"/>
      <c r="M259" s="42"/>
      <c r="N259" s="68"/>
      <c r="O259" s="26"/>
    </row>
    <row r="260" spans="1:16" ht="15.75" x14ac:dyDescent="0.25">
      <c r="A260" s="26"/>
      <c r="B260" s="26"/>
      <c r="C260" s="26"/>
      <c r="D260" s="34" t="s">
        <v>281</v>
      </c>
      <c r="E260" s="27">
        <v>4000</v>
      </c>
      <c r="F260" s="44">
        <v>4181.3999999999996</v>
      </c>
      <c r="G260" s="27">
        <v>4181.3999999999996</v>
      </c>
      <c r="H260" s="29"/>
      <c r="I260" s="29">
        <v>4181.3999999999996</v>
      </c>
      <c r="J260" s="44">
        <v>4172.8280000000004</v>
      </c>
      <c r="K260" s="49"/>
      <c r="L260" s="27">
        <v>4172.8280000000004</v>
      </c>
      <c r="M260" s="44">
        <v>4820</v>
      </c>
      <c r="N260" s="68">
        <v>1.1550919424428707</v>
      </c>
      <c r="O260" s="27">
        <v>647.17199999999957</v>
      </c>
    </row>
    <row r="261" spans="1:16" ht="15.75" x14ac:dyDescent="0.25">
      <c r="A261" s="26"/>
      <c r="B261" s="26"/>
      <c r="C261" s="26"/>
      <c r="D261" s="26"/>
      <c r="E261" s="26"/>
      <c r="F261" s="26"/>
      <c r="G261" s="26"/>
      <c r="H261" s="26"/>
      <c r="I261" s="29">
        <v>0</v>
      </c>
      <c r="J261" s="26"/>
      <c r="K261" s="49"/>
      <c r="L261" s="26"/>
      <c r="M261" s="42"/>
      <c r="N261" s="68"/>
      <c r="O261" s="26"/>
    </row>
    <row r="262" spans="1:16" ht="15.75" x14ac:dyDescent="0.25">
      <c r="A262" s="26"/>
      <c r="B262" s="26"/>
      <c r="C262" s="26"/>
      <c r="D262" s="34" t="s">
        <v>282</v>
      </c>
      <c r="E262" s="27">
        <v>714</v>
      </c>
      <c r="F262" s="44">
        <v>3822</v>
      </c>
      <c r="G262" s="27">
        <v>3822</v>
      </c>
      <c r="H262" s="29"/>
      <c r="I262" s="29">
        <v>3822</v>
      </c>
      <c r="J262" s="44">
        <v>5095.2</v>
      </c>
      <c r="K262" s="49"/>
      <c r="L262" s="27">
        <v>5095.2</v>
      </c>
      <c r="M262" s="44">
        <v>6200</v>
      </c>
      <c r="N262" s="68">
        <v>1.2168315277123567</v>
      </c>
      <c r="O262" s="27">
        <v>1104.8000000000002</v>
      </c>
    </row>
    <row r="263" spans="1:16" ht="15.75" x14ac:dyDescent="0.25">
      <c r="A263" s="26"/>
      <c r="B263" s="26"/>
      <c r="C263" s="26"/>
      <c r="D263" s="26"/>
      <c r="E263" s="26"/>
      <c r="F263" s="26"/>
      <c r="G263" s="26"/>
      <c r="H263" s="26"/>
      <c r="I263" s="29">
        <v>0</v>
      </c>
      <c r="J263" s="26"/>
      <c r="K263" s="49"/>
      <c r="L263" s="26"/>
      <c r="M263" s="42"/>
      <c r="N263" s="68"/>
      <c r="O263" s="26"/>
    </row>
    <row r="264" spans="1:16" ht="15.75" x14ac:dyDescent="0.25">
      <c r="A264" s="26"/>
      <c r="B264" s="26"/>
      <c r="C264" s="26"/>
      <c r="D264" s="34" t="s">
        <v>277</v>
      </c>
      <c r="E264" s="27">
        <v>256945.00999999998</v>
      </c>
      <c r="F264" s="44">
        <v>256078.16999999998</v>
      </c>
      <c r="G264" s="27">
        <v>256078.16999999998</v>
      </c>
      <c r="H264" s="29">
        <v>0</v>
      </c>
      <c r="I264" s="29">
        <v>256078.16999999998</v>
      </c>
      <c r="J264" s="44">
        <v>267976.96999999997</v>
      </c>
      <c r="K264" s="49"/>
      <c r="L264" s="27">
        <v>267976.96999999997</v>
      </c>
      <c r="M264" s="44">
        <v>269795</v>
      </c>
      <c r="N264" s="68">
        <v>1.0067842770220143</v>
      </c>
      <c r="O264" s="27">
        <v>1818.0300000000279</v>
      </c>
      <c r="P264" s="26"/>
    </row>
    <row r="265" spans="1:16" ht="15.75" x14ac:dyDescent="0.25">
      <c r="A265" s="26"/>
      <c r="B265" s="26"/>
      <c r="C265" s="26"/>
      <c r="D265" s="26"/>
      <c r="E265" s="26"/>
      <c r="F265" s="26"/>
      <c r="G265" s="26"/>
      <c r="H265" s="26"/>
      <c r="I265" s="29">
        <v>0</v>
      </c>
      <c r="J265" s="26"/>
      <c r="K265" s="49"/>
      <c r="L265" s="26"/>
      <c r="M265" s="42"/>
      <c r="N265" s="68"/>
      <c r="O265" s="26"/>
      <c r="P265" s="26"/>
    </row>
    <row r="266" spans="1:16" ht="15.75" x14ac:dyDescent="0.25">
      <c r="A266" s="26"/>
      <c r="B266" s="26"/>
      <c r="C266" s="26"/>
      <c r="D266" s="34" t="s">
        <v>273</v>
      </c>
      <c r="E266" s="27">
        <v>369075.37</v>
      </c>
      <c r="F266" s="44">
        <v>389921.86</v>
      </c>
      <c r="G266" s="27">
        <v>389921.86</v>
      </c>
      <c r="H266" s="29"/>
      <c r="I266" s="29">
        <v>389921.86</v>
      </c>
      <c r="J266" s="44">
        <v>404415.77439999999</v>
      </c>
      <c r="K266" s="49"/>
      <c r="L266" s="27">
        <v>404415.77439999999</v>
      </c>
      <c r="M266" s="44">
        <v>454760.04000000004</v>
      </c>
      <c r="N266" s="68">
        <v>1.1244864043067853</v>
      </c>
      <c r="O266" s="64">
        <v>50344.265600000042</v>
      </c>
      <c r="P266" s="26"/>
    </row>
    <row r="267" spans="1:16" ht="15.75" x14ac:dyDescent="0.25">
      <c r="A267" s="26"/>
      <c r="B267" s="26"/>
      <c r="C267" s="26"/>
      <c r="D267" s="26"/>
      <c r="E267" s="26"/>
      <c r="F267" s="26"/>
      <c r="G267" s="26"/>
      <c r="H267" s="26"/>
      <c r="I267" s="29">
        <v>0</v>
      </c>
      <c r="J267" s="26"/>
      <c r="K267" s="49"/>
      <c r="L267" s="26"/>
      <c r="M267" s="42"/>
      <c r="N267" s="68"/>
      <c r="O267" s="26"/>
      <c r="P267" s="26"/>
    </row>
    <row r="268" spans="1:16" ht="15.75" x14ac:dyDescent="0.25">
      <c r="A268" s="28"/>
      <c r="B268" s="40"/>
      <c r="C268" s="30" t="s">
        <v>320</v>
      </c>
      <c r="D268" s="26"/>
      <c r="E268" s="26"/>
      <c r="F268" s="44">
        <v>0</v>
      </c>
      <c r="G268" s="26"/>
      <c r="H268" s="29"/>
      <c r="I268" s="29">
        <v>0</v>
      </c>
      <c r="J268" s="44"/>
      <c r="K268" s="49"/>
      <c r="L268" s="26"/>
      <c r="M268" s="44"/>
      <c r="N268" s="68"/>
      <c r="O268" s="26"/>
      <c r="P268" s="26"/>
    </row>
    <row r="269" spans="1:16" ht="15.75" x14ac:dyDescent="0.25">
      <c r="A269" s="26"/>
      <c r="B269" s="26"/>
      <c r="C269" s="26"/>
      <c r="D269" s="34" t="s">
        <v>271</v>
      </c>
      <c r="E269" s="27">
        <v>62438.22</v>
      </c>
      <c r="F269" s="44">
        <v>49199</v>
      </c>
      <c r="G269" s="27">
        <v>49199</v>
      </c>
      <c r="H269" s="29"/>
      <c r="I269" s="29">
        <v>49199</v>
      </c>
      <c r="J269" s="44">
        <v>40182.980000000003</v>
      </c>
      <c r="K269" s="49"/>
      <c r="L269" s="27">
        <v>40182.980000000003</v>
      </c>
      <c r="M269" s="44">
        <v>45500</v>
      </c>
      <c r="N269" s="68">
        <v>1.1323202012394302</v>
      </c>
      <c r="O269" s="27">
        <v>5317.0199999999968</v>
      </c>
      <c r="P269" s="26"/>
    </row>
    <row r="270" spans="1:16" ht="15.75" x14ac:dyDescent="0.25">
      <c r="A270" s="26"/>
      <c r="B270" s="26"/>
      <c r="C270" s="26"/>
      <c r="D270" s="26"/>
      <c r="E270" s="26"/>
      <c r="F270" s="26"/>
      <c r="G270" s="26"/>
      <c r="H270" s="26"/>
      <c r="I270" s="29">
        <v>0</v>
      </c>
      <c r="J270" s="26"/>
      <c r="K270" s="49"/>
      <c r="L270" s="26"/>
      <c r="M270" s="42"/>
      <c r="N270" s="68"/>
      <c r="O270" s="26"/>
      <c r="P270" s="26"/>
    </row>
    <row r="271" spans="1:16" ht="15.75" x14ac:dyDescent="0.25">
      <c r="A271" s="26"/>
      <c r="B271" s="26"/>
      <c r="C271" s="26"/>
      <c r="D271" s="34" t="s">
        <v>312</v>
      </c>
      <c r="E271" s="27">
        <v>46205.81</v>
      </c>
      <c r="F271" s="44">
        <v>72760.27</v>
      </c>
      <c r="G271" s="27">
        <v>72760.27</v>
      </c>
      <c r="H271" s="29"/>
      <c r="I271" s="29">
        <v>72760.27</v>
      </c>
      <c r="J271" s="44">
        <v>63762.079999999994</v>
      </c>
      <c r="K271" s="49"/>
      <c r="L271" s="27">
        <v>63762.079999999994</v>
      </c>
      <c r="M271" s="44">
        <v>79751.75</v>
      </c>
      <c r="N271" s="68">
        <v>1.2507708343266093</v>
      </c>
      <c r="O271" s="27">
        <v>15989.670000000006</v>
      </c>
      <c r="P271" s="26"/>
    </row>
    <row r="272" spans="1:16" ht="15.75" x14ac:dyDescent="0.25">
      <c r="A272" s="26"/>
      <c r="B272" s="26"/>
      <c r="C272" s="26"/>
      <c r="D272" s="26"/>
      <c r="E272" s="26"/>
      <c r="F272" s="26"/>
      <c r="G272" s="26"/>
      <c r="H272" s="26"/>
      <c r="I272" s="29">
        <v>0</v>
      </c>
      <c r="J272" s="26"/>
      <c r="K272" s="49"/>
      <c r="L272" s="26"/>
      <c r="M272" s="42"/>
      <c r="N272" s="68"/>
      <c r="O272" s="26"/>
      <c r="P272" s="26"/>
    </row>
    <row r="273" spans="1:16" ht="15.75" x14ac:dyDescent="0.25">
      <c r="A273" s="26"/>
      <c r="B273" s="26"/>
      <c r="C273" s="26"/>
      <c r="D273" s="34" t="s">
        <v>309</v>
      </c>
      <c r="E273" s="27">
        <v>24773.39</v>
      </c>
      <c r="F273" s="44">
        <v>23641.25</v>
      </c>
      <c r="G273" s="27">
        <v>23641.25</v>
      </c>
      <c r="H273" s="29"/>
      <c r="I273" s="29">
        <v>23641.25</v>
      </c>
      <c r="J273" s="44">
        <v>26731.223399999999</v>
      </c>
      <c r="K273" s="49"/>
      <c r="L273" s="27">
        <v>26731.223399999999</v>
      </c>
      <c r="M273" s="44">
        <v>29956.809999999998</v>
      </c>
      <c r="N273" s="68">
        <v>1.1206673765630943</v>
      </c>
      <c r="O273" s="27">
        <v>3225.5865999999987</v>
      </c>
    </row>
    <row r="274" spans="1:16" ht="15.75" x14ac:dyDescent="0.25">
      <c r="A274" s="26"/>
      <c r="B274" s="26"/>
      <c r="C274" s="26"/>
      <c r="D274" s="26"/>
      <c r="E274" s="26"/>
      <c r="F274" s="26"/>
      <c r="G274" s="26"/>
      <c r="H274" s="26"/>
      <c r="I274" s="29">
        <v>0</v>
      </c>
      <c r="J274" s="26"/>
      <c r="K274" s="49"/>
      <c r="L274" s="26"/>
      <c r="M274" s="42"/>
      <c r="N274" s="68"/>
      <c r="O274" s="26"/>
    </row>
    <row r="275" spans="1:16" ht="15.75" x14ac:dyDescent="0.25">
      <c r="A275" s="26"/>
      <c r="B275" s="26"/>
      <c r="C275" s="26"/>
      <c r="D275" s="34" t="s">
        <v>301</v>
      </c>
      <c r="E275" s="27">
        <v>34625</v>
      </c>
      <c r="F275" s="44">
        <v>6090</v>
      </c>
      <c r="G275" s="27">
        <v>6090</v>
      </c>
      <c r="H275" s="29"/>
      <c r="I275" s="29">
        <v>6090</v>
      </c>
      <c r="J275" s="44">
        <v>6241.2000000000007</v>
      </c>
      <c r="K275" s="49"/>
      <c r="L275" s="27">
        <v>6241.2000000000007</v>
      </c>
      <c r="M275" s="44">
        <v>5898</v>
      </c>
      <c r="N275" s="68">
        <v>0.94501057488944418</v>
      </c>
      <c r="O275" s="27">
        <v>-343.20000000000073</v>
      </c>
    </row>
    <row r="276" spans="1:16" ht="15.75" x14ac:dyDescent="0.25">
      <c r="A276" s="26"/>
      <c r="B276" s="26"/>
      <c r="C276" s="26"/>
      <c r="D276" s="26"/>
      <c r="E276" s="26"/>
      <c r="F276" s="26"/>
      <c r="G276" s="26"/>
      <c r="H276" s="26"/>
      <c r="I276" s="29">
        <v>0</v>
      </c>
      <c r="J276" s="26"/>
      <c r="K276" s="49"/>
      <c r="L276" s="26"/>
      <c r="M276" s="42"/>
      <c r="N276" s="68"/>
      <c r="O276" s="26"/>
    </row>
    <row r="277" spans="1:16" ht="15.75" x14ac:dyDescent="0.25">
      <c r="A277" s="26"/>
      <c r="B277" s="26"/>
      <c r="C277" s="26"/>
      <c r="D277" s="34" t="s">
        <v>413</v>
      </c>
      <c r="E277" s="26"/>
      <c r="F277" s="44">
        <v>2550</v>
      </c>
      <c r="G277" s="27">
        <v>2550</v>
      </c>
      <c r="H277" s="29"/>
      <c r="I277" s="29">
        <v>2550</v>
      </c>
      <c r="J277" s="44">
        <v>2601</v>
      </c>
      <c r="K277" s="49"/>
      <c r="L277" s="27">
        <v>2601</v>
      </c>
      <c r="M277" s="44">
        <v>2000</v>
      </c>
      <c r="N277" s="68">
        <v>0.76893502499038835</v>
      </c>
      <c r="O277" s="27">
        <v>-601</v>
      </c>
    </row>
    <row r="278" spans="1:16" ht="15.75" x14ac:dyDescent="0.25">
      <c r="A278" s="26"/>
      <c r="B278" s="26"/>
      <c r="C278" s="26"/>
      <c r="D278" s="26"/>
      <c r="E278" s="26"/>
      <c r="F278" s="26"/>
      <c r="G278" s="26"/>
      <c r="H278" s="26"/>
      <c r="I278" s="29">
        <v>0</v>
      </c>
      <c r="J278" s="26"/>
      <c r="K278" s="49"/>
      <c r="L278" s="26"/>
      <c r="M278" s="42"/>
      <c r="N278" s="68"/>
      <c r="O278" s="26"/>
    </row>
    <row r="279" spans="1:16" ht="15.75" x14ac:dyDescent="0.25">
      <c r="A279" s="26"/>
      <c r="B279" s="26"/>
      <c r="C279" s="26"/>
      <c r="D279" s="34" t="s">
        <v>292</v>
      </c>
      <c r="E279" s="27">
        <v>60543.29</v>
      </c>
      <c r="F279" s="44">
        <v>50861.740000000005</v>
      </c>
      <c r="G279" s="27">
        <v>50861.740000000005</v>
      </c>
      <c r="H279" s="29"/>
      <c r="I279" s="29">
        <v>50861.740000000005</v>
      </c>
      <c r="J279" s="44">
        <v>51072</v>
      </c>
      <c r="K279" s="49"/>
      <c r="L279" s="27">
        <v>51072</v>
      </c>
      <c r="M279" s="44">
        <v>55106</v>
      </c>
      <c r="N279" s="68">
        <v>1.078986528822055</v>
      </c>
      <c r="O279" s="27">
        <v>4034</v>
      </c>
    </row>
    <row r="280" spans="1:16" ht="15.75" x14ac:dyDescent="0.25">
      <c r="A280" s="26"/>
      <c r="B280" s="26"/>
      <c r="C280" s="26"/>
      <c r="D280" s="26"/>
      <c r="E280" s="26"/>
      <c r="F280" s="26"/>
      <c r="G280" s="26"/>
      <c r="H280" s="26"/>
      <c r="I280" s="29">
        <v>0</v>
      </c>
      <c r="J280" s="26"/>
      <c r="K280" s="49"/>
      <c r="L280" s="26"/>
      <c r="M280" s="42"/>
      <c r="N280" s="68"/>
      <c r="O280" s="26"/>
      <c r="P280" s="26"/>
    </row>
    <row r="281" spans="1:16" ht="15.75" x14ac:dyDescent="0.25">
      <c r="A281" s="26"/>
      <c r="B281" s="26"/>
      <c r="C281" s="26"/>
      <c r="D281" s="34" t="s">
        <v>296</v>
      </c>
      <c r="E281" s="27">
        <v>60041.240000000005</v>
      </c>
      <c r="F281" s="44">
        <v>86386</v>
      </c>
      <c r="G281" s="27">
        <v>86386</v>
      </c>
      <c r="H281" s="29"/>
      <c r="I281" s="29">
        <v>86386</v>
      </c>
      <c r="J281" s="44">
        <v>79573</v>
      </c>
      <c r="K281" s="49"/>
      <c r="L281" s="27">
        <v>79573</v>
      </c>
      <c r="M281" s="44">
        <v>70000</v>
      </c>
      <c r="N281" s="68">
        <v>0.87969537405904008</v>
      </c>
      <c r="O281" s="27">
        <v>-9573</v>
      </c>
      <c r="P281" s="26"/>
    </row>
    <row r="282" spans="1:16" ht="15.75" x14ac:dyDescent="0.25">
      <c r="A282" s="26"/>
      <c r="B282" s="26"/>
      <c r="C282" s="26"/>
      <c r="D282" s="26"/>
      <c r="E282" s="26"/>
      <c r="F282" s="26"/>
      <c r="G282" s="26"/>
      <c r="H282" s="26"/>
      <c r="I282" s="26"/>
      <c r="J282" s="26"/>
      <c r="K282" s="49"/>
      <c r="L282" s="26"/>
      <c r="M282" s="42"/>
      <c r="N282" s="68"/>
      <c r="O282" s="26"/>
      <c r="P282" s="26"/>
    </row>
    <row r="283" spans="1:16" ht="15.75" x14ac:dyDescent="0.25">
      <c r="A283" s="26"/>
      <c r="B283" s="26"/>
      <c r="C283" s="26"/>
      <c r="D283" s="34" t="s">
        <v>302</v>
      </c>
      <c r="E283" s="26"/>
      <c r="F283" s="44">
        <v>918</v>
      </c>
      <c r="G283" s="27">
        <v>918</v>
      </c>
      <c r="H283" s="29"/>
      <c r="I283" s="29">
        <v>918</v>
      </c>
      <c r="J283" s="44">
        <v>12936.36</v>
      </c>
      <c r="K283" s="49"/>
      <c r="L283" s="27">
        <v>12936.36</v>
      </c>
      <c r="M283" s="44">
        <v>13000</v>
      </c>
      <c r="N283" s="68">
        <v>1.0049194672999204</v>
      </c>
      <c r="O283" s="27">
        <v>63.639999999999418</v>
      </c>
      <c r="P283" s="26"/>
    </row>
    <row r="284" spans="1:16" ht="15.75" x14ac:dyDescent="0.25">
      <c r="A284" s="26"/>
      <c r="B284" s="26"/>
      <c r="C284" s="26"/>
      <c r="D284" s="26"/>
      <c r="E284" s="26"/>
      <c r="F284" s="26"/>
      <c r="G284" s="26"/>
      <c r="H284" s="26"/>
      <c r="I284" s="29">
        <v>0</v>
      </c>
      <c r="J284" s="26"/>
      <c r="K284" s="49"/>
      <c r="L284" s="26"/>
      <c r="M284" s="42"/>
      <c r="N284" s="68"/>
      <c r="O284" s="26"/>
      <c r="P284" s="26"/>
    </row>
    <row r="285" spans="1:16" ht="15.75" x14ac:dyDescent="0.25">
      <c r="A285" s="26"/>
      <c r="B285" s="26"/>
      <c r="C285" s="26"/>
      <c r="D285" s="34" t="s">
        <v>299</v>
      </c>
      <c r="E285" s="27">
        <v>51048.210000000006</v>
      </c>
      <c r="F285" s="44">
        <v>87252.05</v>
      </c>
      <c r="G285" s="27">
        <v>87252.05</v>
      </c>
      <c r="H285" s="29"/>
      <c r="I285" s="29">
        <v>87252.05</v>
      </c>
      <c r="J285" s="44">
        <v>73357.52</v>
      </c>
      <c r="K285" s="49"/>
      <c r="L285" s="27">
        <v>73357.52</v>
      </c>
      <c r="M285" s="44">
        <v>76360.679000000004</v>
      </c>
      <c r="N285" s="68">
        <v>1.0409386658654765</v>
      </c>
      <c r="O285" s="27">
        <v>3003.1589999999997</v>
      </c>
      <c r="P285" s="26"/>
    </row>
    <row r="286" spans="1:16" ht="15.75" x14ac:dyDescent="0.25">
      <c r="A286" s="26"/>
      <c r="B286" s="26"/>
      <c r="C286" s="26"/>
      <c r="D286" s="26"/>
      <c r="E286" s="26"/>
      <c r="F286" s="26"/>
      <c r="G286" s="26"/>
      <c r="H286" s="26"/>
      <c r="I286" s="29">
        <v>0</v>
      </c>
      <c r="J286" s="26"/>
      <c r="K286" s="49"/>
      <c r="L286" s="26"/>
      <c r="M286" s="42"/>
      <c r="N286" s="68"/>
      <c r="O286" s="26"/>
      <c r="P286" s="26"/>
    </row>
    <row r="287" spans="1:16" ht="15.75" x14ac:dyDescent="0.25">
      <c r="A287" s="26"/>
      <c r="B287" s="26"/>
      <c r="C287" s="26"/>
      <c r="D287" s="34" t="s">
        <v>295</v>
      </c>
      <c r="E287" s="27">
        <v>1343135.77</v>
      </c>
      <c r="F287" s="44">
        <v>1664989.47</v>
      </c>
      <c r="G287" s="27">
        <v>1664989.47</v>
      </c>
      <c r="H287" s="29"/>
      <c r="I287" s="29">
        <v>1664989.47</v>
      </c>
      <c r="J287" s="44">
        <v>1601817.6376187503</v>
      </c>
      <c r="K287" s="49"/>
      <c r="L287" s="27">
        <v>1601817.6376187503</v>
      </c>
      <c r="M287" s="44">
        <v>1680285.11</v>
      </c>
      <c r="N287" s="68">
        <v>1.0489865203993503</v>
      </c>
      <c r="O287" s="27">
        <v>78467.472381249769</v>
      </c>
      <c r="P287" s="26"/>
    </row>
    <row r="288" spans="1:16" ht="15.75" x14ac:dyDescent="0.25">
      <c r="A288" s="26"/>
      <c r="B288" s="26"/>
      <c r="C288" s="26"/>
      <c r="D288" s="26"/>
      <c r="E288" s="26"/>
      <c r="F288" s="26"/>
      <c r="G288" s="26"/>
      <c r="H288" s="26"/>
      <c r="I288" s="29">
        <v>0</v>
      </c>
      <c r="J288" s="26"/>
      <c r="K288" s="49"/>
      <c r="L288" s="26"/>
      <c r="M288" s="42"/>
      <c r="N288" s="68"/>
      <c r="O288" s="26"/>
      <c r="P288" s="26"/>
    </row>
    <row r="289" spans="1:16" ht="15.75" x14ac:dyDescent="0.25">
      <c r="A289" s="26"/>
      <c r="B289" s="26"/>
      <c r="C289" s="26"/>
      <c r="D289" s="34" t="s">
        <v>293</v>
      </c>
      <c r="E289" s="27">
        <v>596013.39</v>
      </c>
      <c r="F289" s="44">
        <v>603613.55000000005</v>
      </c>
      <c r="G289" s="27">
        <v>603613.55000000005</v>
      </c>
      <c r="H289" s="29"/>
      <c r="I289" s="29">
        <v>603613.55000000005</v>
      </c>
      <c r="J289" s="44">
        <v>726015.42133125011</v>
      </c>
      <c r="K289" s="49"/>
      <c r="L289" s="27">
        <v>726015.42133125011</v>
      </c>
      <c r="M289" s="44">
        <v>641971.77</v>
      </c>
      <c r="N289" s="68">
        <v>0.88423985378004177</v>
      </c>
      <c r="O289" s="72">
        <v>-84043.65133125009</v>
      </c>
      <c r="P289" s="26"/>
    </row>
    <row r="290" spans="1:16" ht="15.75" x14ac:dyDescent="0.25">
      <c r="A290" s="26"/>
      <c r="B290" s="26"/>
      <c r="C290" s="26"/>
      <c r="D290" s="26"/>
      <c r="E290" s="26"/>
      <c r="F290" s="26"/>
      <c r="G290" s="26"/>
      <c r="H290" s="26"/>
      <c r="I290" s="26"/>
      <c r="J290" s="26"/>
      <c r="K290" s="49"/>
      <c r="L290" s="26"/>
      <c r="M290" s="42"/>
      <c r="N290" s="68"/>
      <c r="O290" s="26"/>
      <c r="P290" s="26"/>
    </row>
    <row r="291" spans="1:16" ht="15.75" x14ac:dyDescent="0.25">
      <c r="A291" s="26"/>
      <c r="B291" s="26"/>
      <c r="C291" s="26"/>
      <c r="D291" s="34" t="s">
        <v>276</v>
      </c>
      <c r="E291" s="27">
        <v>48307.24</v>
      </c>
      <c r="F291" s="44">
        <v>55072.380000000005</v>
      </c>
      <c r="G291" s="27">
        <v>55072.380000000005</v>
      </c>
      <c r="H291" s="29"/>
      <c r="I291" s="29">
        <v>55072.380000000005</v>
      </c>
      <c r="J291" s="44">
        <v>124427.03600000001</v>
      </c>
      <c r="K291" s="49"/>
      <c r="L291" s="27">
        <v>124427.03600000001</v>
      </c>
      <c r="M291" s="44">
        <v>127957</v>
      </c>
      <c r="N291" s="68">
        <v>1.0283697507670277</v>
      </c>
      <c r="O291" s="27">
        <v>3529.9639999999927</v>
      </c>
      <c r="P291" s="26"/>
    </row>
    <row r="292" spans="1:16" ht="15.75" x14ac:dyDescent="0.25">
      <c r="A292" s="26"/>
      <c r="B292" s="26"/>
      <c r="C292" s="26"/>
      <c r="D292" s="26"/>
      <c r="E292" s="26"/>
      <c r="F292" s="26"/>
      <c r="G292" s="26"/>
      <c r="H292" s="26"/>
      <c r="I292" s="29">
        <v>0</v>
      </c>
      <c r="J292" s="26"/>
      <c r="K292" s="49"/>
      <c r="L292" s="26"/>
      <c r="M292" s="42"/>
      <c r="N292" s="68"/>
      <c r="O292" s="26"/>
      <c r="P292" s="26"/>
    </row>
    <row r="293" spans="1:16" ht="15.75" x14ac:dyDescent="0.25">
      <c r="A293" s="26"/>
      <c r="B293" s="26"/>
      <c r="C293" s="26"/>
      <c r="D293" s="34" t="s">
        <v>275</v>
      </c>
      <c r="E293" s="27">
        <v>558304.03</v>
      </c>
      <c r="F293" s="44">
        <v>478788.95</v>
      </c>
      <c r="G293" s="27">
        <v>478788.95</v>
      </c>
      <c r="H293" s="29"/>
      <c r="I293" s="29">
        <v>478788.95</v>
      </c>
      <c r="J293" s="44">
        <v>356541</v>
      </c>
      <c r="K293" s="49"/>
      <c r="L293" s="27">
        <v>356541</v>
      </c>
      <c r="M293" s="44">
        <v>392000</v>
      </c>
      <c r="N293" s="68">
        <v>1.0994527978549451</v>
      </c>
      <c r="O293" s="27">
        <v>35459</v>
      </c>
      <c r="P293" s="26"/>
    </row>
    <row r="294" spans="1:16" ht="15.75" x14ac:dyDescent="0.25">
      <c r="A294" s="26"/>
      <c r="B294" s="26"/>
      <c r="C294" s="26"/>
      <c r="D294" s="26"/>
      <c r="E294" s="26"/>
      <c r="F294" s="26"/>
      <c r="G294" s="26"/>
      <c r="H294" s="26"/>
      <c r="I294" s="29">
        <v>0</v>
      </c>
      <c r="J294" s="26"/>
      <c r="K294" s="49"/>
      <c r="L294" s="26"/>
      <c r="M294" s="42"/>
      <c r="N294" s="68"/>
      <c r="O294" s="26"/>
      <c r="P294" s="26"/>
    </row>
    <row r="295" spans="1:16" ht="15.75" x14ac:dyDescent="0.25">
      <c r="A295" s="26"/>
      <c r="B295" s="26"/>
      <c r="C295" s="26"/>
      <c r="D295" s="34" t="s">
        <v>306</v>
      </c>
      <c r="E295" s="27">
        <v>313594.31</v>
      </c>
      <c r="F295" s="44">
        <v>350095.19</v>
      </c>
      <c r="G295" s="27">
        <v>350095.19</v>
      </c>
      <c r="H295" s="29"/>
      <c r="I295" s="29">
        <v>350095.19</v>
      </c>
      <c r="J295" s="44">
        <v>384906.43799999997</v>
      </c>
      <c r="K295" s="49"/>
      <c r="L295" s="27">
        <v>384906.43799999997</v>
      </c>
      <c r="M295" s="44">
        <v>382100</v>
      </c>
      <c r="N295" s="68">
        <v>0.99270877875001928</v>
      </c>
      <c r="O295" s="27">
        <v>-2806.4379999999655</v>
      </c>
      <c r="P295" s="26"/>
    </row>
    <row r="296" spans="1:16" ht="15.75" x14ac:dyDescent="0.25">
      <c r="A296" s="26"/>
      <c r="B296" s="26"/>
      <c r="C296" s="26"/>
      <c r="D296" s="26"/>
      <c r="E296" s="26"/>
      <c r="F296" s="26"/>
      <c r="G296" s="26"/>
      <c r="H296" s="26"/>
      <c r="I296" s="26"/>
      <c r="J296" s="26"/>
      <c r="K296" s="49"/>
      <c r="L296" s="26"/>
      <c r="M296" s="42"/>
      <c r="N296" s="68"/>
      <c r="O296" s="26"/>
      <c r="P296" s="26"/>
    </row>
    <row r="297" spans="1:16" ht="15.75" x14ac:dyDescent="0.25">
      <c r="A297" s="28"/>
      <c r="B297" s="40"/>
      <c r="C297" s="30"/>
      <c r="D297" s="26"/>
      <c r="E297" s="26"/>
      <c r="F297" s="44"/>
      <c r="G297" s="26"/>
      <c r="H297" s="29"/>
      <c r="I297" s="29"/>
      <c r="J297" s="44"/>
      <c r="K297" s="49"/>
      <c r="L297" s="26"/>
      <c r="M297" s="44"/>
      <c r="N297" s="68"/>
      <c r="O297" s="26"/>
      <c r="P297" s="26"/>
    </row>
    <row r="298" spans="1:16" ht="15.75" x14ac:dyDescent="0.25">
      <c r="A298" s="26"/>
      <c r="B298" s="26"/>
      <c r="C298" s="26"/>
      <c r="D298" s="34" t="s">
        <v>280</v>
      </c>
      <c r="E298" s="27">
        <v>357892.77</v>
      </c>
      <c r="F298" s="44">
        <v>293747.84999999998</v>
      </c>
      <c r="G298" s="27">
        <v>293747.84999999998</v>
      </c>
      <c r="H298" s="29"/>
      <c r="I298" s="29">
        <v>293747.84999999998</v>
      </c>
      <c r="J298" s="44">
        <v>329399.82500000001</v>
      </c>
      <c r="K298" s="49"/>
      <c r="L298" s="27">
        <v>329399.82500000001</v>
      </c>
      <c r="M298" s="44">
        <v>355933.12599999993</v>
      </c>
      <c r="N298" s="68">
        <v>1.0805504404867243</v>
      </c>
      <c r="O298" s="27">
        <v>26533.300999999919</v>
      </c>
      <c r="P298" s="26"/>
    </row>
    <row r="299" spans="1:16" ht="15.75" x14ac:dyDescent="0.25">
      <c r="A299" s="26"/>
      <c r="B299" s="26"/>
      <c r="C299" s="26"/>
      <c r="D299" s="26"/>
      <c r="E299" s="26"/>
      <c r="F299" s="26"/>
      <c r="G299" s="26"/>
      <c r="H299" s="26"/>
      <c r="I299" s="29">
        <v>0</v>
      </c>
      <c r="J299" s="26"/>
      <c r="K299" s="49"/>
      <c r="L299" s="26"/>
      <c r="M299" s="42"/>
      <c r="N299" s="68"/>
      <c r="O299" s="26"/>
      <c r="P299" s="26"/>
    </row>
    <row r="300" spans="1:16" ht="15.75" x14ac:dyDescent="0.25">
      <c r="A300" s="26"/>
      <c r="B300" s="26"/>
      <c r="C300" s="26"/>
      <c r="D300" s="34" t="s">
        <v>308</v>
      </c>
      <c r="E300" s="27">
        <v>747474.13</v>
      </c>
      <c r="F300" s="44">
        <v>873828.34</v>
      </c>
      <c r="G300" s="27">
        <v>873828.34</v>
      </c>
      <c r="H300" s="29"/>
      <c r="I300" s="29">
        <v>873828.34</v>
      </c>
      <c r="J300" s="44">
        <v>710396.72985</v>
      </c>
      <c r="K300" s="49"/>
      <c r="L300" s="27">
        <v>710396.72985</v>
      </c>
      <c r="M300" s="44">
        <v>753359.19828999997</v>
      </c>
      <c r="N300" s="68">
        <v>1.0604767260810328</v>
      </c>
      <c r="O300" s="27">
        <v>42962.468439999968</v>
      </c>
      <c r="P300" s="26"/>
    </row>
    <row r="301" spans="1:16" ht="15.75" x14ac:dyDescent="0.25">
      <c r="A301" s="26"/>
      <c r="B301" s="26"/>
      <c r="C301" s="26"/>
      <c r="D301" s="26"/>
      <c r="E301" s="26"/>
      <c r="F301" s="26"/>
      <c r="G301" s="26"/>
      <c r="H301" s="26"/>
      <c r="I301" s="29">
        <v>0</v>
      </c>
      <c r="J301" s="26"/>
      <c r="K301" s="49"/>
      <c r="L301" s="26"/>
      <c r="M301" s="42"/>
      <c r="N301" s="68"/>
      <c r="O301" s="26"/>
      <c r="P301" s="26"/>
    </row>
    <row r="302" spans="1:16" ht="15.75" x14ac:dyDescent="0.25">
      <c r="A302" s="26"/>
      <c r="B302" s="26"/>
      <c r="C302" s="26"/>
      <c r="D302" s="34" t="s">
        <v>303</v>
      </c>
      <c r="E302" s="27">
        <v>116918.63</v>
      </c>
      <c r="F302" s="44">
        <v>91514</v>
      </c>
      <c r="G302" s="27">
        <v>91514</v>
      </c>
      <c r="H302" s="29"/>
      <c r="I302" s="29">
        <v>91514</v>
      </c>
      <c r="J302" s="44">
        <v>43599</v>
      </c>
      <c r="K302" s="49"/>
      <c r="L302" s="27">
        <v>43599</v>
      </c>
      <c r="M302" s="44">
        <v>178500</v>
      </c>
      <c r="N302" s="68">
        <v>4.0941305993256725</v>
      </c>
      <c r="O302" s="27">
        <v>134901</v>
      </c>
      <c r="P302" s="26"/>
    </row>
    <row r="303" spans="1:16" ht="15.75" x14ac:dyDescent="0.25">
      <c r="A303" s="26"/>
      <c r="B303" s="26"/>
      <c r="C303" s="26"/>
      <c r="D303" s="26"/>
      <c r="E303" s="26"/>
      <c r="F303" s="26"/>
      <c r="G303" s="26"/>
      <c r="H303" s="26"/>
      <c r="I303" s="29">
        <v>0</v>
      </c>
      <c r="J303" s="26"/>
      <c r="K303" s="49"/>
      <c r="L303" s="26"/>
      <c r="M303" s="42"/>
      <c r="N303" s="68"/>
      <c r="O303" s="26"/>
      <c r="P303" s="26"/>
    </row>
    <row r="304" spans="1:16" ht="15.75" x14ac:dyDescent="0.25">
      <c r="A304" s="26"/>
      <c r="B304" s="26"/>
      <c r="C304" s="26"/>
      <c r="D304" s="34" t="s">
        <v>289</v>
      </c>
      <c r="E304" s="27">
        <v>27538</v>
      </c>
      <c r="F304" s="44">
        <v>37421.5</v>
      </c>
      <c r="G304" s="27">
        <v>37421.5</v>
      </c>
      <c r="H304" s="29"/>
      <c r="I304" s="29">
        <v>37421.5</v>
      </c>
      <c r="J304" s="44">
        <v>107193.23</v>
      </c>
      <c r="K304" s="49"/>
      <c r="L304" s="27">
        <v>107193.23</v>
      </c>
      <c r="M304" s="44">
        <v>49475</v>
      </c>
      <c r="N304" s="68">
        <v>0.46154967062752006</v>
      </c>
      <c r="O304" s="72">
        <v>-57718.229999999996</v>
      </c>
      <c r="P304" s="26"/>
    </row>
    <row r="305" spans="1:16" ht="15.75" x14ac:dyDescent="0.25">
      <c r="A305" s="64"/>
      <c r="B305" s="65"/>
      <c r="C305" s="64"/>
      <c r="D305" s="64"/>
      <c r="E305" s="64"/>
      <c r="F305" s="66"/>
      <c r="G305" s="64"/>
      <c r="H305" s="64"/>
      <c r="I305" s="64"/>
      <c r="J305" s="66"/>
      <c r="K305" s="67"/>
      <c r="L305" s="64"/>
      <c r="M305" s="66"/>
      <c r="N305" s="68"/>
      <c r="O305" s="27"/>
      <c r="P305" s="64"/>
    </row>
    <row r="306" spans="1:16" ht="15.75" x14ac:dyDescent="0.25">
      <c r="A306" s="28"/>
      <c r="B306" s="40"/>
      <c r="C306" s="30"/>
      <c r="D306" s="26"/>
      <c r="E306" s="26"/>
      <c r="F306" s="44"/>
      <c r="G306" s="26"/>
      <c r="H306" s="29"/>
      <c r="I306" s="29">
        <v>0</v>
      </c>
      <c r="J306" s="44"/>
      <c r="K306" s="49"/>
      <c r="L306" s="26"/>
      <c r="M306" s="44"/>
      <c r="N306" s="68"/>
      <c r="O306" s="26"/>
      <c r="P306" s="26"/>
    </row>
    <row r="307" spans="1:16" ht="15.75" x14ac:dyDescent="0.25">
      <c r="A307" s="26"/>
      <c r="B307" s="26"/>
      <c r="C307" s="26"/>
      <c r="D307" s="34" t="s">
        <v>310</v>
      </c>
      <c r="E307" s="27">
        <v>7995337.1599999992</v>
      </c>
      <c r="F307" s="44">
        <v>9341533.6899999995</v>
      </c>
      <c r="G307" s="27">
        <v>9341533.6899999995</v>
      </c>
      <c r="H307" s="29"/>
      <c r="I307" s="29">
        <v>9341533.6899999995</v>
      </c>
      <c r="J307" s="44">
        <v>9157229.4362124987</v>
      </c>
      <c r="K307" s="49"/>
      <c r="L307" s="27">
        <v>9157229.4362124987</v>
      </c>
      <c r="M307" s="44">
        <v>9343898.839999998</v>
      </c>
      <c r="N307" s="68">
        <v>1.0203849215625536</v>
      </c>
      <c r="O307" s="71">
        <v>186669.40378749929</v>
      </c>
      <c r="P307" s="26"/>
    </row>
    <row r="308" spans="1:16" ht="15.75" x14ac:dyDescent="0.25">
      <c r="A308" s="26"/>
      <c r="B308" s="26"/>
      <c r="C308" s="26"/>
      <c r="D308" s="26"/>
      <c r="E308" s="26"/>
      <c r="F308" s="26"/>
      <c r="G308" s="26"/>
      <c r="H308" s="26"/>
      <c r="I308" s="26"/>
      <c r="J308" s="26"/>
      <c r="K308" s="49"/>
      <c r="L308" s="26"/>
      <c r="M308" s="42"/>
      <c r="N308" s="68"/>
      <c r="O308" s="26"/>
      <c r="P308" s="26"/>
    </row>
    <row r="309" spans="1:16" ht="15.75" x14ac:dyDescent="0.25">
      <c r="A309" s="26"/>
      <c r="B309" s="26"/>
      <c r="C309" s="26"/>
      <c r="D309" s="34" t="s">
        <v>297</v>
      </c>
      <c r="E309" s="27">
        <v>1943965.6399999997</v>
      </c>
      <c r="F309" s="44">
        <v>1759020.73</v>
      </c>
      <c r="G309" s="27">
        <v>1759020.73</v>
      </c>
      <c r="H309" s="29"/>
      <c r="I309" s="29">
        <v>1759020.73</v>
      </c>
      <c r="J309" s="44">
        <v>2414869.5015062504</v>
      </c>
      <c r="K309" s="49"/>
      <c r="L309" s="27">
        <v>2414869.5015062504</v>
      </c>
      <c r="M309" s="44">
        <v>2728192.4679999999</v>
      </c>
      <c r="N309" s="68">
        <v>1.1297473699089402</v>
      </c>
      <c r="O309" s="71">
        <v>313322.96649374953</v>
      </c>
    </row>
    <row r="310" spans="1:16" ht="15.75" x14ac:dyDescent="0.25">
      <c r="A310" s="26"/>
      <c r="B310" s="26"/>
      <c r="C310" s="26"/>
      <c r="D310" s="26"/>
      <c r="E310" s="26"/>
      <c r="F310" s="26"/>
      <c r="G310" s="26"/>
      <c r="H310" s="26"/>
      <c r="I310" s="26"/>
      <c r="J310" s="26"/>
      <c r="K310" s="49"/>
      <c r="L310" s="26"/>
      <c r="M310" s="42"/>
      <c r="N310" s="68"/>
      <c r="O310" s="26"/>
    </row>
    <row r="311" spans="1:16" ht="15.75" x14ac:dyDescent="0.25">
      <c r="A311" s="26"/>
      <c r="B311" s="26"/>
      <c r="C311" s="26"/>
      <c r="D311" s="34" t="s">
        <v>294</v>
      </c>
      <c r="E311" s="27">
        <v>212139</v>
      </c>
      <c r="F311" s="44">
        <v>288586.8</v>
      </c>
      <c r="G311" s="27">
        <v>288586.8</v>
      </c>
      <c r="H311" s="29"/>
      <c r="I311" s="29">
        <v>288586.8</v>
      </c>
      <c r="J311" s="44">
        <v>374094</v>
      </c>
      <c r="K311" s="49"/>
      <c r="L311" s="27">
        <v>374094</v>
      </c>
      <c r="M311" s="44">
        <v>356816</v>
      </c>
      <c r="N311" s="68">
        <v>0.95381374734692348</v>
      </c>
      <c r="O311" s="27">
        <v>-17278</v>
      </c>
    </row>
    <row r="312" spans="1:16" ht="15.75" x14ac:dyDescent="0.25">
      <c r="A312" s="26"/>
      <c r="B312" s="26"/>
      <c r="C312" s="26"/>
      <c r="D312" s="26"/>
      <c r="E312" s="26"/>
      <c r="F312" s="26"/>
      <c r="G312" s="26"/>
      <c r="H312" s="26"/>
      <c r="I312" s="26"/>
      <c r="J312" s="26"/>
      <c r="K312" s="49"/>
      <c r="L312" s="26"/>
      <c r="M312" s="42"/>
      <c r="N312" s="68"/>
      <c r="O312" s="26"/>
    </row>
    <row r="313" spans="1:16" ht="15.75" x14ac:dyDescent="0.25">
      <c r="A313" s="26"/>
      <c r="B313" s="26"/>
      <c r="C313" s="26"/>
      <c r="D313" s="34" t="s">
        <v>311</v>
      </c>
      <c r="E313" s="27">
        <v>100834.7</v>
      </c>
      <c r="F313" s="44">
        <v>5950</v>
      </c>
      <c r="G313" s="27">
        <v>5950</v>
      </c>
      <c r="H313" s="29"/>
      <c r="I313" s="29">
        <v>5950</v>
      </c>
      <c r="J313" s="44">
        <v>35950</v>
      </c>
      <c r="K313" s="49"/>
      <c r="L313" s="27">
        <v>35950</v>
      </c>
      <c r="M313" s="44">
        <v>10000</v>
      </c>
      <c r="N313" s="68">
        <v>0.27816411682892905</v>
      </c>
      <c r="O313" s="27">
        <v>-25950</v>
      </c>
    </row>
    <row r="314" spans="1:16" ht="15.75" x14ac:dyDescent="0.25">
      <c r="A314" s="26"/>
      <c r="B314" s="26"/>
      <c r="C314" s="26"/>
      <c r="D314" s="26"/>
      <c r="E314" s="26"/>
      <c r="F314" s="26"/>
      <c r="G314" s="26"/>
      <c r="H314" s="26"/>
      <c r="I314" s="29">
        <v>0</v>
      </c>
      <c r="J314" s="26"/>
      <c r="K314" s="49"/>
      <c r="L314" s="26"/>
      <c r="M314" s="42"/>
      <c r="N314" s="68"/>
      <c r="O314" s="26"/>
    </row>
    <row r="315" spans="1:16" ht="15.75" x14ac:dyDescent="0.25">
      <c r="A315" s="26"/>
      <c r="B315" s="26"/>
      <c r="C315" s="26"/>
      <c r="D315" s="34" t="s">
        <v>304</v>
      </c>
      <c r="E315" s="27">
        <v>415778.74999999994</v>
      </c>
      <c r="F315" s="44">
        <v>479770.64</v>
      </c>
      <c r="G315" s="27">
        <v>479770.64</v>
      </c>
      <c r="H315" s="29"/>
      <c r="I315" s="29">
        <v>479770.64</v>
      </c>
      <c r="J315" s="44">
        <v>538003.07568124996</v>
      </c>
      <c r="K315" s="49"/>
      <c r="L315" s="27">
        <v>538003.07568124996</v>
      </c>
      <c r="M315" s="44">
        <v>434560.18699999998</v>
      </c>
      <c r="N315" s="68">
        <v>0.80772807190690366</v>
      </c>
      <c r="O315" s="72">
        <v>-103442.88868124998</v>
      </c>
    </row>
    <row r="316" spans="1:16" ht="15.75" x14ac:dyDescent="0.25">
      <c r="A316" s="26"/>
      <c r="B316" s="26"/>
      <c r="C316" s="26"/>
      <c r="D316" s="26"/>
      <c r="E316" s="26"/>
      <c r="F316" s="26"/>
      <c r="G316" s="26"/>
      <c r="H316" s="26"/>
      <c r="I316" s="29">
        <v>0</v>
      </c>
      <c r="J316" s="26"/>
      <c r="K316" s="49"/>
      <c r="L316" s="26"/>
      <c r="M316" s="42"/>
      <c r="N316" s="68"/>
      <c r="O316" s="26"/>
    </row>
    <row r="317" spans="1:16" ht="15.75" x14ac:dyDescent="0.25">
      <c r="A317" s="26"/>
      <c r="B317" s="26"/>
      <c r="C317" s="26"/>
      <c r="D317" s="34" t="s">
        <v>279</v>
      </c>
      <c r="E317" s="27">
        <v>606886.87</v>
      </c>
      <c r="F317" s="44">
        <v>681308.14</v>
      </c>
      <c r="G317" s="27">
        <v>681308.14</v>
      </c>
      <c r="H317" s="29"/>
      <c r="I317" s="29">
        <v>681308.14</v>
      </c>
      <c r="J317" s="44">
        <v>691426.05</v>
      </c>
      <c r="K317" s="49"/>
      <c r="L317" s="27">
        <v>691426.05</v>
      </c>
      <c r="M317" s="44">
        <v>784949.25899999996</v>
      </c>
      <c r="N317" s="68">
        <v>1.1352613327195293</v>
      </c>
      <c r="O317" s="71">
        <v>93523.208999999915</v>
      </c>
    </row>
    <row r="318" spans="1:16" ht="15.75" x14ac:dyDescent="0.25">
      <c r="A318" s="26"/>
      <c r="B318" s="26"/>
      <c r="C318" s="26"/>
      <c r="D318" s="26"/>
      <c r="E318" s="26"/>
      <c r="F318" s="26"/>
      <c r="G318" s="26"/>
      <c r="H318" s="26"/>
      <c r="I318" s="29">
        <v>0</v>
      </c>
      <c r="J318" s="26"/>
      <c r="K318" s="49"/>
      <c r="L318" s="26"/>
      <c r="M318" s="42"/>
      <c r="N318" s="68"/>
      <c r="O318" s="26"/>
    </row>
    <row r="319" spans="1:16" ht="15.75" x14ac:dyDescent="0.25">
      <c r="A319" s="26"/>
      <c r="B319" s="26"/>
      <c r="C319" s="26"/>
      <c r="D319" s="34" t="s">
        <v>270</v>
      </c>
      <c r="E319" s="26"/>
      <c r="F319" s="44">
        <v>1844.9999999999998</v>
      </c>
      <c r="G319" s="27">
        <v>1844.9999999999998</v>
      </c>
      <c r="H319" s="29"/>
      <c r="I319" s="29">
        <v>1844.9999999999998</v>
      </c>
      <c r="J319" s="44">
        <v>1844.9999999999998</v>
      </c>
      <c r="K319" s="49"/>
      <c r="L319" s="27">
        <v>1844.9999999999998</v>
      </c>
      <c r="M319" s="44">
        <v>2000</v>
      </c>
      <c r="N319" s="68">
        <v>1.0840108401084012</v>
      </c>
      <c r="O319" s="27">
        <v>155.00000000000023</v>
      </c>
    </row>
    <row r="320" spans="1:16" ht="15.75" x14ac:dyDescent="0.25">
      <c r="A320" s="26"/>
      <c r="B320" s="26"/>
      <c r="C320" s="26"/>
      <c r="D320" s="26"/>
      <c r="E320" s="26"/>
      <c r="F320" s="26"/>
      <c r="G320" s="26"/>
      <c r="H320" s="26"/>
      <c r="I320" s="29">
        <v>0</v>
      </c>
      <c r="J320" s="26"/>
      <c r="K320" s="49"/>
      <c r="L320" s="26"/>
      <c r="M320" s="42"/>
      <c r="N320" s="68"/>
      <c r="O320" s="26"/>
    </row>
    <row r="321" spans="1:16" ht="15.75" x14ac:dyDescent="0.25">
      <c r="A321" s="26"/>
      <c r="B321" s="26"/>
      <c r="C321" s="26"/>
      <c r="D321" s="34" t="s">
        <v>287</v>
      </c>
      <c r="E321" s="27">
        <v>373408.41000000003</v>
      </c>
      <c r="F321" s="44">
        <v>647880.76</v>
      </c>
      <c r="G321" s="27">
        <v>647880.76</v>
      </c>
      <c r="H321" s="29"/>
      <c r="I321" s="29">
        <v>647880.76</v>
      </c>
      <c r="J321" s="44">
        <v>595241.19189999998</v>
      </c>
      <c r="K321" s="49"/>
      <c r="L321" s="27">
        <v>595241.19189999998</v>
      </c>
      <c r="M321" s="44">
        <v>466207.98699999996</v>
      </c>
      <c r="N321" s="68">
        <v>0.78322534351473871</v>
      </c>
      <c r="O321" s="72">
        <v>-129033.20490000001</v>
      </c>
      <c r="P321" s="26"/>
    </row>
    <row r="322" spans="1:16" ht="15.75" x14ac:dyDescent="0.25">
      <c r="A322" s="26"/>
      <c r="B322" s="26"/>
      <c r="C322" s="26"/>
      <c r="D322" s="26"/>
      <c r="E322" s="26"/>
      <c r="F322" s="26"/>
      <c r="G322" s="26"/>
      <c r="H322" s="26"/>
      <c r="I322" s="26"/>
      <c r="J322" s="26"/>
      <c r="K322" s="49"/>
      <c r="L322" s="26"/>
      <c r="M322" s="42"/>
      <c r="N322" s="68"/>
      <c r="O322" s="26"/>
      <c r="P322" s="26"/>
    </row>
    <row r="323" spans="1:16" ht="15.75" x14ac:dyDescent="0.25">
      <c r="A323" s="26"/>
      <c r="B323" s="26"/>
      <c r="C323" s="26"/>
      <c r="D323" s="34" t="s">
        <v>288</v>
      </c>
      <c r="E323" s="27">
        <v>191865.38</v>
      </c>
      <c r="F323" s="44">
        <v>190728.55</v>
      </c>
      <c r="G323" s="27">
        <v>190728.55</v>
      </c>
      <c r="H323" s="29"/>
      <c r="I323" s="29">
        <v>190728.55</v>
      </c>
      <c r="J323" s="44">
        <v>200151.93525000001</v>
      </c>
      <c r="K323" s="49"/>
      <c r="L323" s="27">
        <v>200151.93525000001</v>
      </c>
      <c r="M323" s="44">
        <v>227355.89</v>
      </c>
      <c r="N323" s="68">
        <v>1.135916521196864</v>
      </c>
      <c r="O323" s="27">
        <v>27203.954750000004</v>
      </c>
      <c r="P323" s="26"/>
    </row>
    <row r="324" spans="1:16" ht="15.75" x14ac:dyDescent="0.25">
      <c r="A324" s="26"/>
      <c r="B324" s="26"/>
      <c r="C324" s="26"/>
      <c r="D324" s="26"/>
      <c r="E324" s="26"/>
      <c r="F324" s="26"/>
      <c r="G324" s="26"/>
      <c r="H324" s="26"/>
      <c r="I324" s="26"/>
      <c r="J324" s="26"/>
      <c r="K324" s="49"/>
      <c r="L324" s="26"/>
      <c r="M324" s="42"/>
      <c r="N324" s="68"/>
      <c r="O324" s="26"/>
      <c r="P324" s="26"/>
    </row>
    <row r="325" spans="1:16" ht="15.75" x14ac:dyDescent="0.25">
      <c r="A325" s="26"/>
      <c r="B325" s="26"/>
      <c r="C325" s="26"/>
      <c r="D325" s="34" t="s">
        <v>298</v>
      </c>
      <c r="E325" s="27">
        <v>91262.61</v>
      </c>
      <c r="F325" s="44">
        <v>175903.04</v>
      </c>
      <c r="G325" s="27">
        <v>175903.04</v>
      </c>
      <c r="H325" s="29"/>
      <c r="I325" s="29">
        <v>175903.04</v>
      </c>
      <c r="J325" s="44">
        <v>187048.829</v>
      </c>
      <c r="K325" s="49"/>
      <c r="L325" s="27">
        <v>187048.829</v>
      </c>
      <c r="M325" s="44">
        <v>250138.79299999998</v>
      </c>
      <c r="N325" s="68">
        <v>1.3372914138906478</v>
      </c>
      <c r="O325" s="71">
        <v>63089.963999999978</v>
      </c>
    </row>
    <row r="326" spans="1:16" ht="15.75" x14ac:dyDescent="0.25">
      <c r="A326" s="26"/>
      <c r="B326" s="26"/>
      <c r="C326" s="26"/>
      <c r="D326" s="34"/>
      <c r="E326" s="26"/>
      <c r="F326" s="44"/>
      <c r="G326" s="26"/>
      <c r="H326" s="29"/>
      <c r="I326" s="29">
        <v>0</v>
      </c>
      <c r="J326" s="44"/>
      <c r="K326" s="49"/>
      <c r="L326" s="26"/>
      <c r="M326" s="44"/>
      <c r="N326" s="68"/>
      <c r="O326" s="26"/>
    </row>
    <row r="327" spans="1:16" ht="15.75" x14ac:dyDescent="0.25">
      <c r="A327" s="26"/>
      <c r="B327" s="26"/>
      <c r="C327" s="26"/>
      <c r="D327" s="34" t="s">
        <v>305</v>
      </c>
      <c r="E327" s="27">
        <v>120162.19</v>
      </c>
      <c r="F327" s="44">
        <v>60127.119999999995</v>
      </c>
      <c r="G327" s="27">
        <v>60127.119999999995</v>
      </c>
      <c r="H327" s="29"/>
      <c r="I327" s="29">
        <v>60127.119999999995</v>
      </c>
      <c r="J327" s="44">
        <v>123478.81619999999</v>
      </c>
      <c r="K327" s="49"/>
      <c r="L327" s="27">
        <v>123478.81619999999</v>
      </c>
      <c r="M327" s="44">
        <v>129480.625</v>
      </c>
      <c r="N327" s="68">
        <v>1.048605979427911</v>
      </c>
      <c r="O327" s="27">
        <v>6001.8088000000134</v>
      </c>
    </row>
    <row r="328" spans="1:16" ht="15.75" x14ac:dyDescent="0.25">
      <c r="A328" s="26"/>
      <c r="B328" s="26"/>
      <c r="C328" s="26"/>
      <c r="D328" s="34"/>
      <c r="E328" s="26"/>
      <c r="F328" s="44"/>
      <c r="G328" s="26"/>
      <c r="H328" s="29"/>
      <c r="I328" s="29"/>
      <c r="J328" s="44"/>
      <c r="K328" s="49"/>
      <c r="L328" s="26"/>
      <c r="M328" s="44"/>
      <c r="N328" s="68"/>
      <c r="O328" s="26"/>
    </row>
    <row r="329" spans="1:16" ht="15.75" x14ac:dyDescent="0.25">
      <c r="A329" s="26"/>
      <c r="B329" s="26"/>
      <c r="C329" s="26"/>
      <c r="D329" s="34"/>
      <c r="E329" s="26"/>
      <c r="F329" s="44"/>
      <c r="G329" s="26"/>
      <c r="H329" s="29"/>
      <c r="I329" s="29"/>
      <c r="J329" s="44"/>
      <c r="K329" s="49"/>
      <c r="L329" s="26"/>
      <c r="M329" s="44"/>
      <c r="N329" s="68"/>
      <c r="O329" s="26"/>
    </row>
    <row r="330" spans="1:16" ht="15.75" x14ac:dyDescent="0.25">
      <c r="A330" s="26"/>
      <c r="B330" s="26"/>
      <c r="C330" s="26"/>
      <c r="D330" s="34"/>
      <c r="E330" s="26"/>
      <c r="F330" s="44"/>
      <c r="G330" s="26"/>
      <c r="H330" s="29"/>
      <c r="I330" s="29"/>
      <c r="J330" s="44">
        <v>33931</v>
      </c>
      <c r="K330" s="49"/>
      <c r="L330" s="27">
        <v>33931</v>
      </c>
      <c r="M330" s="44">
        <v>5048</v>
      </c>
      <c r="N330" s="68">
        <v>0.14877250891515134</v>
      </c>
      <c r="O330" s="27">
        <v>-28883</v>
      </c>
    </row>
    <row r="331" spans="1:16" ht="15.75" x14ac:dyDescent="0.25">
      <c r="A331" s="26"/>
      <c r="B331" s="26"/>
      <c r="C331" s="26"/>
      <c r="D331" s="26"/>
      <c r="E331" s="26"/>
      <c r="F331" s="26"/>
      <c r="G331" s="26"/>
      <c r="H331" s="26"/>
      <c r="I331" s="26"/>
      <c r="J331" s="26"/>
      <c r="K331" s="49"/>
      <c r="L331" s="26"/>
      <c r="M331" s="42"/>
      <c r="N331" s="68"/>
      <c r="O331" s="26"/>
    </row>
    <row r="332" spans="1:16" ht="15.75" x14ac:dyDescent="0.25">
      <c r="A332" s="26"/>
      <c r="B332" s="26"/>
      <c r="C332" s="26"/>
      <c r="D332" s="34" t="s">
        <v>278</v>
      </c>
      <c r="E332" s="27">
        <v>70357.51999999999</v>
      </c>
      <c r="F332" s="44">
        <v>53535.07</v>
      </c>
      <c r="G332" s="27">
        <v>53535.07</v>
      </c>
      <c r="H332" s="29"/>
      <c r="I332" s="29">
        <v>53535.07</v>
      </c>
      <c r="J332" s="44">
        <v>64919.664073124994</v>
      </c>
      <c r="K332" s="49"/>
      <c r="L332" s="27">
        <v>64919.664073124994</v>
      </c>
      <c r="M332" s="44">
        <v>95500</v>
      </c>
      <c r="N332" s="68">
        <v>1.4710488934820976</v>
      </c>
      <c r="O332" s="27">
        <v>30580.335926875006</v>
      </c>
    </row>
    <row r="333" spans="1:16" ht="15.75" x14ac:dyDescent="0.25">
      <c r="A333" s="26"/>
      <c r="B333" s="26"/>
      <c r="C333" s="26"/>
      <c r="D333" s="26"/>
      <c r="E333" s="26"/>
      <c r="F333" s="26"/>
      <c r="G333" s="26"/>
      <c r="H333" s="26"/>
      <c r="I333" s="29">
        <v>0</v>
      </c>
      <c r="J333" s="26"/>
      <c r="K333" s="49"/>
      <c r="L333" s="26"/>
      <c r="M333" s="42"/>
      <c r="N333" s="68"/>
      <c r="O333" s="26"/>
    </row>
    <row r="334" spans="1:16" ht="15.75" x14ac:dyDescent="0.25">
      <c r="A334" s="26"/>
      <c r="B334" s="26"/>
      <c r="C334" s="26"/>
      <c r="D334" s="34" t="s">
        <v>291</v>
      </c>
      <c r="E334" s="27">
        <v>552568.17000000004</v>
      </c>
      <c r="F334" s="44">
        <v>579832.49</v>
      </c>
      <c r="G334" s="27">
        <v>579832.49</v>
      </c>
      <c r="H334" s="29"/>
      <c r="I334" s="29">
        <v>579832.49</v>
      </c>
      <c r="J334" s="44">
        <v>677165.13129999989</v>
      </c>
      <c r="K334" s="49"/>
      <c r="L334" s="27">
        <v>677165.13129999989</v>
      </c>
      <c r="M334" s="44">
        <v>742642.93700000003</v>
      </c>
      <c r="N334" s="68">
        <v>1.0966940007296271</v>
      </c>
      <c r="O334" s="71">
        <v>65477.805700000143</v>
      </c>
      <c r="P334" s="26"/>
    </row>
    <row r="335" spans="1:16" ht="15.75" x14ac:dyDescent="0.25">
      <c r="A335" s="26"/>
      <c r="B335" s="26"/>
      <c r="C335" s="26"/>
      <c r="D335" s="26"/>
      <c r="E335" s="26"/>
      <c r="F335" s="26"/>
      <c r="G335" s="26"/>
      <c r="H335" s="26"/>
      <c r="I335" s="26"/>
      <c r="J335" s="26"/>
      <c r="K335" s="49"/>
      <c r="L335" s="26"/>
      <c r="M335" s="42"/>
      <c r="N335" s="68"/>
      <c r="O335" s="26"/>
      <c r="P335" s="26"/>
    </row>
    <row r="336" spans="1:16" ht="15.75" x14ac:dyDescent="0.25">
      <c r="A336" s="26"/>
      <c r="B336" s="26"/>
      <c r="C336" s="26"/>
      <c r="D336" s="34" t="s">
        <v>283</v>
      </c>
      <c r="E336" s="27">
        <v>1179001.75</v>
      </c>
      <c r="F336" s="44">
        <v>1411709.16</v>
      </c>
      <c r="G336" s="27">
        <v>1411709.16</v>
      </c>
      <c r="H336" s="29"/>
      <c r="I336" s="29">
        <v>1411709.16</v>
      </c>
      <c r="J336" s="44">
        <v>1164964.7849999999</v>
      </c>
      <c r="K336" s="49"/>
      <c r="L336" s="27">
        <v>1164964.7849999999</v>
      </c>
      <c r="M336" s="44">
        <v>1346000</v>
      </c>
      <c r="N336" s="68">
        <v>1.1553997316751512</v>
      </c>
      <c r="O336" s="71">
        <v>181035.21500000008</v>
      </c>
      <c r="P336" s="26"/>
    </row>
    <row r="337" spans="1:16" ht="15.75" x14ac:dyDescent="0.25">
      <c r="A337" s="26"/>
      <c r="B337" s="26"/>
      <c r="C337" s="26"/>
      <c r="D337" s="26"/>
      <c r="E337" s="26"/>
      <c r="F337" s="26"/>
      <c r="G337" s="26"/>
      <c r="H337" s="26"/>
      <c r="I337" s="29">
        <v>0</v>
      </c>
      <c r="J337" s="26"/>
      <c r="K337" s="49"/>
      <c r="L337" s="26"/>
      <c r="M337" s="42"/>
      <c r="N337" s="68"/>
      <c r="O337" s="26"/>
      <c r="P337" s="26"/>
    </row>
    <row r="338" spans="1:16" ht="15.75" x14ac:dyDescent="0.25">
      <c r="A338" s="26"/>
      <c r="B338" s="26"/>
      <c r="C338" s="26"/>
      <c r="D338" s="34" t="s">
        <v>286</v>
      </c>
      <c r="E338" s="27">
        <v>107700.91</v>
      </c>
      <c r="F338" s="44">
        <v>93983.84</v>
      </c>
      <c r="G338" s="27">
        <v>93983.84</v>
      </c>
      <c r="H338" s="29"/>
      <c r="I338" s="29">
        <v>93983.84</v>
      </c>
      <c r="J338" s="44">
        <v>85459.516799999998</v>
      </c>
      <c r="K338" s="49"/>
      <c r="L338" s="27">
        <v>85459.516799999998</v>
      </c>
      <c r="M338" s="44">
        <v>40750</v>
      </c>
      <c r="N338" s="68">
        <v>0.4768339621597299</v>
      </c>
      <c r="O338" s="27">
        <v>-44709.516799999998</v>
      </c>
      <c r="P338" s="26"/>
    </row>
    <row r="339" spans="1:16" ht="15.75" x14ac:dyDescent="0.25">
      <c r="A339" s="26"/>
      <c r="B339" s="26"/>
      <c r="C339" s="26"/>
      <c r="D339" s="26"/>
      <c r="E339" s="26"/>
      <c r="F339" s="26"/>
      <c r="G339" s="26"/>
      <c r="H339" s="26"/>
      <c r="I339" s="26"/>
      <c r="J339" s="26"/>
      <c r="K339" s="49"/>
      <c r="L339" s="26"/>
      <c r="M339" s="42"/>
      <c r="N339" s="68"/>
      <c r="O339" s="26"/>
      <c r="P339" s="26"/>
    </row>
    <row r="340" spans="1:16" ht="15.75" x14ac:dyDescent="0.25">
      <c r="A340" s="26"/>
      <c r="B340" s="26"/>
      <c r="C340" s="26"/>
      <c r="D340" s="34" t="s">
        <v>274</v>
      </c>
      <c r="E340" s="26"/>
      <c r="F340" s="44">
        <v>0</v>
      </c>
      <c r="G340" s="26"/>
      <c r="H340" s="29"/>
      <c r="I340" s="29">
        <v>0</v>
      </c>
      <c r="J340" s="44"/>
      <c r="K340" s="49"/>
      <c r="L340" s="26"/>
      <c r="M340" s="44"/>
      <c r="N340" s="68"/>
      <c r="O340" s="26"/>
      <c r="P340" s="26"/>
    </row>
    <row r="341" spans="1:16" ht="15.75" x14ac:dyDescent="0.25">
      <c r="A341" s="26"/>
      <c r="B341" s="26"/>
      <c r="C341" s="26"/>
      <c r="D341" s="26"/>
      <c r="E341" s="26"/>
      <c r="F341" s="26"/>
      <c r="G341" s="26"/>
      <c r="H341" s="26"/>
      <c r="I341" s="26"/>
      <c r="J341" s="26"/>
      <c r="K341" s="49"/>
      <c r="L341" s="26"/>
      <c r="M341" s="42"/>
      <c r="N341" s="68"/>
      <c r="O341" s="26"/>
      <c r="P341" s="26"/>
    </row>
    <row r="342" spans="1:16" ht="15.75" x14ac:dyDescent="0.25">
      <c r="A342" s="26"/>
      <c r="B342" s="26"/>
      <c r="C342" s="26"/>
      <c r="D342" s="34" t="s">
        <v>314</v>
      </c>
      <c r="E342" s="27">
        <v>5971274.5299999993</v>
      </c>
      <c r="F342" s="44">
        <v>6072211.3700000001</v>
      </c>
      <c r="G342" s="27">
        <v>6072211.3700000001</v>
      </c>
      <c r="H342" s="29"/>
      <c r="I342" s="29">
        <v>6072211.3700000001</v>
      </c>
      <c r="J342" s="44">
        <v>6151560.0280024195</v>
      </c>
      <c r="K342" s="49"/>
      <c r="L342" s="27">
        <v>6151560.0280024195</v>
      </c>
      <c r="M342" s="44">
        <v>6301654.3678006846</v>
      </c>
      <c r="N342" s="68">
        <v>1.0243993944812411</v>
      </c>
      <c r="O342" s="71">
        <v>150094.33979826514</v>
      </c>
      <c r="P342" s="26"/>
    </row>
    <row r="343" spans="1:16" ht="15.75" x14ac:dyDescent="0.25">
      <c r="A343" s="26"/>
      <c r="B343" s="26"/>
      <c r="C343" s="26"/>
      <c r="D343" s="26"/>
      <c r="E343" s="26"/>
      <c r="F343" s="26"/>
      <c r="G343" s="26"/>
      <c r="H343" s="26"/>
      <c r="I343" s="26"/>
      <c r="J343" s="26"/>
      <c r="K343" s="49"/>
      <c r="L343" s="26"/>
      <c r="M343" s="42"/>
      <c r="N343" s="68"/>
      <c r="O343" s="26"/>
      <c r="P343" s="26"/>
    </row>
    <row r="344" spans="1:16" ht="15.75" x14ac:dyDescent="0.25">
      <c r="A344" s="26"/>
      <c r="B344" s="26"/>
      <c r="C344" s="26"/>
      <c r="D344" s="34" t="s">
        <v>313</v>
      </c>
      <c r="E344" s="27">
        <v>3240891</v>
      </c>
      <c r="F344" s="44">
        <v>3450825</v>
      </c>
      <c r="G344" s="27">
        <v>3450825</v>
      </c>
      <c r="H344" s="29"/>
      <c r="I344" s="29">
        <v>3450825</v>
      </c>
      <c r="J344" s="44">
        <v>3619469</v>
      </c>
      <c r="K344" s="49"/>
      <c r="L344" s="27">
        <v>3619469</v>
      </c>
      <c r="M344" s="44">
        <v>3990407</v>
      </c>
      <c r="N344" s="68">
        <v>1.1024840936612526</v>
      </c>
      <c r="O344" s="71">
        <v>370938</v>
      </c>
      <c r="P344" s="26"/>
    </row>
    <row r="345" spans="1:16" ht="15.75" x14ac:dyDescent="0.25">
      <c r="A345" s="26"/>
      <c r="B345" s="26"/>
      <c r="C345" s="26"/>
      <c r="D345" s="26"/>
      <c r="E345" s="26"/>
      <c r="F345" s="26"/>
      <c r="G345" s="26"/>
      <c r="H345" s="26"/>
      <c r="I345" s="26"/>
      <c r="J345" s="26"/>
      <c r="K345" s="49"/>
      <c r="L345" s="26"/>
      <c r="M345" s="42"/>
      <c r="N345" s="68"/>
      <c r="O345" s="26"/>
      <c r="P345" s="26"/>
    </row>
    <row r="346" spans="1:16" ht="15.75" x14ac:dyDescent="0.25">
      <c r="A346" s="26"/>
      <c r="B346" s="26"/>
      <c r="C346" s="26"/>
      <c r="D346" s="34" t="s">
        <v>290</v>
      </c>
      <c r="E346" s="27">
        <v>826229.5</v>
      </c>
      <c r="F346" s="44">
        <v>800227</v>
      </c>
      <c r="G346" s="27">
        <v>800227</v>
      </c>
      <c r="H346" s="29"/>
      <c r="I346" s="29">
        <v>800227</v>
      </c>
      <c r="J346" s="44">
        <v>677206</v>
      </c>
      <c r="K346" s="49"/>
      <c r="L346" s="27">
        <v>677206</v>
      </c>
      <c r="M346" s="44">
        <v>815700</v>
      </c>
      <c r="N346" s="68">
        <v>1.2045079340702829</v>
      </c>
      <c r="O346" s="71">
        <v>138494</v>
      </c>
      <c r="P346" s="26"/>
    </row>
    <row r="347" spans="1:16" ht="15.75" x14ac:dyDescent="0.25">
      <c r="A347" s="26"/>
      <c r="B347" s="26"/>
      <c r="C347" s="26"/>
      <c r="D347" s="26"/>
      <c r="E347" s="26"/>
      <c r="F347" s="26"/>
      <c r="G347" s="26"/>
      <c r="H347" s="26"/>
      <c r="I347" s="29">
        <v>0</v>
      </c>
      <c r="J347" s="26"/>
      <c r="K347" s="49"/>
      <c r="L347" s="26"/>
      <c r="M347" s="42"/>
      <c r="N347" s="68"/>
      <c r="O347" s="26"/>
      <c r="P347" s="26"/>
    </row>
    <row r="348" spans="1:16" ht="15.75" x14ac:dyDescent="0.25">
      <c r="A348" s="55"/>
      <c r="B348" s="56"/>
      <c r="C348" s="55"/>
      <c r="D348" s="57" t="s">
        <v>315</v>
      </c>
      <c r="E348" s="55">
        <v>476759.72000000003</v>
      </c>
      <c r="F348" s="58">
        <v>220000</v>
      </c>
      <c r="G348" s="55"/>
      <c r="H348" s="59"/>
      <c r="I348" s="59">
        <v>220000</v>
      </c>
      <c r="J348" s="58">
        <v>220000</v>
      </c>
      <c r="K348" s="60"/>
      <c r="L348" s="55"/>
      <c r="M348" s="58">
        <v>245000</v>
      </c>
      <c r="N348" s="68">
        <v>1.1136363636363635</v>
      </c>
      <c r="O348" s="27">
        <v>25000</v>
      </c>
      <c r="P348" s="26"/>
    </row>
    <row r="349" spans="1:16" ht="16.5" thickBot="1" x14ac:dyDescent="0.3">
      <c r="A349" s="50"/>
      <c r="B349" s="51"/>
      <c r="C349" s="50"/>
      <c r="D349" s="52"/>
      <c r="E349" s="50"/>
      <c r="F349" s="53"/>
      <c r="G349" s="50"/>
      <c r="H349" s="50"/>
      <c r="I349" s="50"/>
      <c r="J349" s="53"/>
      <c r="K349" s="54"/>
      <c r="L349" s="50"/>
      <c r="M349" s="53"/>
      <c r="N349" s="68"/>
      <c r="O349" s="26"/>
      <c r="P349" s="26"/>
    </row>
    <row r="350" spans="1:16" ht="15.75" x14ac:dyDescent="0.25">
      <c r="A350" s="26"/>
      <c r="B350" s="26"/>
      <c r="C350" s="26"/>
      <c r="D350" s="26"/>
      <c r="E350" s="29">
        <v>29568513.829999998</v>
      </c>
      <c r="F350" s="44">
        <v>31821169.500000004</v>
      </c>
      <c r="G350" s="27">
        <v>31821169.500000004</v>
      </c>
      <c r="H350" s="29">
        <v>0</v>
      </c>
      <c r="I350" s="29">
        <v>31821169.500000004</v>
      </c>
      <c r="J350" s="44">
        <v>32456760.954525542</v>
      </c>
      <c r="K350" s="49">
        <v>1.9973855911409544E-2</v>
      </c>
      <c r="L350" s="27">
        <v>32456760.954525542</v>
      </c>
      <c r="M350" s="44">
        <v>34009731.837090679</v>
      </c>
      <c r="N350" s="68">
        <v>1.047847377153283</v>
      </c>
      <c r="O350" s="27">
        <v>1552970.882565137</v>
      </c>
      <c r="P350" s="27">
        <v>0</v>
      </c>
    </row>
    <row r="351" spans="1:16" ht="15.75" x14ac:dyDescent="0.25">
      <c r="A351" s="26"/>
      <c r="B351" s="26"/>
      <c r="C351" s="26"/>
      <c r="D351" s="26"/>
      <c r="E351" s="26"/>
      <c r="F351" s="26"/>
      <c r="G351" s="26"/>
      <c r="H351" s="26"/>
      <c r="I351" s="26"/>
      <c r="J351" s="26"/>
      <c r="K351" s="26"/>
      <c r="L351" s="26"/>
      <c r="M351" s="42"/>
      <c r="N351" s="68"/>
      <c r="O351" s="26"/>
      <c r="P351" s="26"/>
    </row>
    <row r="352" spans="1:16" ht="15.75" x14ac:dyDescent="0.25">
      <c r="A352" s="26"/>
      <c r="B352" s="26"/>
      <c r="C352" s="26"/>
      <c r="D352" s="26"/>
      <c r="E352" s="26"/>
      <c r="F352" s="46" t="s">
        <v>434</v>
      </c>
      <c r="G352" s="32"/>
      <c r="H352" s="26"/>
      <c r="I352" s="26"/>
      <c r="J352" s="42">
        <v>32456760.954525542</v>
      </c>
      <c r="K352" s="26"/>
      <c r="L352" s="41">
        <v>1.0199738559114095</v>
      </c>
      <c r="M352" s="42">
        <v>34009731.837090679</v>
      </c>
      <c r="N352" s="68">
        <v>1.047847377153283</v>
      </c>
      <c r="O352" s="41"/>
      <c r="P352" s="26"/>
    </row>
    <row r="354" spans="1:13" ht="15.75" x14ac:dyDescent="0.25">
      <c r="A354" s="28"/>
      <c r="B354" s="40"/>
      <c r="C354" s="26"/>
      <c r="D354" s="26"/>
      <c r="E354" s="26"/>
      <c r="F354" s="26"/>
      <c r="G354" s="26"/>
      <c r="H354" s="26"/>
      <c r="I354" s="28"/>
      <c r="J354" s="26"/>
      <c r="K354" s="26"/>
      <c r="L354" s="27" t="s">
        <v>435</v>
      </c>
      <c r="M354" s="27">
        <v>1552970.882565137</v>
      </c>
    </row>
  </sheetData>
  <sortState ref="A9:P354">
    <sortCondition ref="A9:A35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1"/>
  <sheetViews>
    <sheetView topLeftCell="D1" zoomScaleNormal="100" workbookViewId="0">
      <selection activeCell="I141" sqref="I141"/>
    </sheetView>
  </sheetViews>
  <sheetFormatPr defaultRowHeight="15" x14ac:dyDescent="0.25"/>
  <cols>
    <col min="1" max="1" width="22.85546875" bestFit="1" customWidth="1"/>
    <col min="2" max="2" width="19.28515625" bestFit="1" customWidth="1"/>
    <col min="3" max="3" width="35.7109375" bestFit="1" customWidth="1"/>
    <col min="4" max="5" width="11" bestFit="1" customWidth="1"/>
    <col min="6" max="6" width="11.5703125" bestFit="1" customWidth="1"/>
    <col min="7" max="7" width="18.85546875" bestFit="1" customWidth="1"/>
    <col min="8" max="8" width="6" bestFit="1" customWidth="1"/>
    <col min="9" max="9" width="12.85546875" bestFit="1" customWidth="1"/>
    <col min="10" max="10" width="11" bestFit="1" customWidth="1"/>
    <col min="11" max="11" width="12.7109375" bestFit="1" customWidth="1"/>
    <col min="12" max="12" width="11.42578125" bestFit="1" customWidth="1"/>
    <col min="13" max="13" width="16.85546875" bestFit="1" customWidth="1"/>
    <col min="14" max="14" width="12.85546875" bestFit="1" customWidth="1"/>
    <col min="15" max="15" width="12.7109375" bestFit="1" customWidth="1"/>
    <col min="16" max="16" width="13.5703125" bestFit="1" customWidth="1"/>
    <col min="18" max="18" width="19.28515625" bestFit="1" customWidth="1"/>
    <col min="19" max="21" width="12.7109375" bestFit="1" customWidth="1"/>
  </cols>
  <sheetData>
    <row r="1" spans="1:21" x14ac:dyDescent="0.25">
      <c r="B1" t="s">
        <v>439</v>
      </c>
      <c r="C1" t="s">
        <v>440</v>
      </c>
      <c r="D1" t="s">
        <v>441</v>
      </c>
      <c r="E1" t="s">
        <v>442</v>
      </c>
      <c r="F1" t="s">
        <v>443</v>
      </c>
      <c r="G1" t="s">
        <v>444</v>
      </c>
      <c r="H1" t="s">
        <v>445</v>
      </c>
      <c r="I1" t="s">
        <v>446</v>
      </c>
      <c r="J1" t="s">
        <v>447</v>
      </c>
      <c r="K1" t="s">
        <v>448</v>
      </c>
      <c r="L1" t="s">
        <v>449</v>
      </c>
      <c r="M1" t="s">
        <v>450</v>
      </c>
      <c r="N1" t="s">
        <v>451</v>
      </c>
    </row>
    <row r="2" spans="1:21" x14ac:dyDescent="0.25">
      <c r="A2" s="28" t="s">
        <v>1</v>
      </c>
      <c r="B2" t="s">
        <v>452</v>
      </c>
      <c r="C2" t="s">
        <v>453</v>
      </c>
      <c r="D2">
        <v>1040.4000000000001</v>
      </c>
      <c r="E2">
        <v>1040.4000000000001</v>
      </c>
      <c r="F2">
        <v>1040.4000000000001</v>
      </c>
      <c r="G2">
        <v>1040.4000000000001</v>
      </c>
      <c r="H2" t="s">
        <v>454</v>
      </c>
      <c r="I2" t="s">
        <v>455</v>
      </c>
      <c r="J2">
        <v>1040.4000000000001</v>
      </c>
      <c r="K2">
        <v>0</v>
      </c>
      <c r="L2">
        <v>0</v>
      </c>
      <c r="M2">
        <v>0</v>
      </c>
      <c r="N2">
        <v>0</v>
      </c>
      <c r="O2" s="25">
        <v>1040.4000000000001</v>
      </c>
      <c r="P2" s="25">
        <f>J2-O2</f>
        <v>0</v>
      </c>
    </row>
    <row r="3" spans="1:21" x14ac:dyDescent="0.25">
      <c r="A3" s="28" t="s">
        <v>2</v>
      </c>
      <c r="B3" t="s">
        <v>456</v>
      </c>
      <c r="C3" t="s">
        <v>457</v>
      </c>
      <c r="D3">
        <v>5030.1400000000003</v>
      </c>
      <c r="E3">
        <v>5030.1400000000003</v>
      </c>
      <c r="F3">
        <v>14593.14</v>
      </c>
      <c r="G3">
        <v>14454.14</v>
      </c>
      <c r="H3" t="s">
        <v>454</v>
      </c>
      <c r="I3" t="s">
        <v>455</v>
      </c>
      <c r="J3">
        <v>14454.14</v>
      </c>
      <c r="K3">
        <v>9424</v>
      </c>
      <c r="L3">
        <v>9424</v>
      </c>
      <c r="M3">
        <v>0</v>
      </c>
      <c r="N3">
        <v>0</v>
      </c>
      <c r="O3" s="25">
        <v>14454.14</v>
      </c>
      <c r="P3" s="25">
        <f t="shared" ref="P3:P66" si="0">J3-O3</f>
        <v>0</v>
      </c>
      <c r="R3" t="s">
        <v>452</v>
      </c>
      <c r="S3" s="25">
        <v>1040.4000000000001</v>
      </c>
      <c r="T3" s="25">
        <f t="shared" ref="T3:T34" si="1">S3-AA3</f>
        <v>1040.4000000000001</v>
      </c>
      <c r="U3" s="25">
        <f>(VLOOKUP(R3,B1:N219,9))</f>
        <v>1040.4000000000001</v>
      </c>
    </row>
    <row r="4" spans="1:21" x14ac:dyDescent="0.25">
      <c r="A4" s="28" t="s">
        <v>3</v>
      </c>
      <c r="B4" t="s">
        <v>458</v>
      </c>
      <c r="C4" t="s">
        <v>459</v>
      </c>
      <c r="D4">
        <v>275.2</v>
      </c>
      <c r="E4">
        <v>275.2</v>
      </c>
      <c r="F4">
        <v>500</v>
      </c>
      <c r="G4">
        <v>500</v>
      </c>
      <c r="H4" t="s">
        <v>454</v>
      </c>
      <c r="I4" t="s">
        <v>455</v>
      </c>
      <c r="J4">
        <v>500</v>
      </c>
      <c r="K4">
        <v>224.8</v>
      </c>
      <c r="L4">
        <v>224.8</v>
      </c>
      <c r="M4">
        <v>0</v>
      </c>
      <c r="N4">
        <v>0</v>
      </c>
      <c r="O4" s="25">
        <v>500</v>
      </c>
      <c r="P4" s="25">
        <f t="shared" si="0"/>
        <v>0</v>
      </c>
      <c r="R4" t="s">
        <v>456</v>
      </c>
      <c r="S4" s="25">
        <v>14593.14</v>
      </c>
      <c r="T4" s="25">
        <f t="shared" si="1"/>
        <v>14593.14</v>
      </c>
      <c r="U4" s="25">
        <f t="shared" ref="U4:U67" si="2">(VLOOKUP(R4,B2:N220,9))</f>
        <v>14454.14</v>
      </c>
    </row>
    <row r="5" spans="1:21" x14ac:dyDescent="0.25">
      <c r="A5" s="28" t="s">
        <v>4</v>
      </c>
      <c r="B5" t="s">
        <v>460</v>
      </c>
      <c r="C5" t="s">
        <v>461</v>
      </c>
      <c r="D5">
        <v>840</v>
      </c>
      <c r="E5">
        <v>0</v>
      </c>
      <c r="F5">
        <v>4200</v>
      </c>
      <c r="G5">
        <v>4200</v>
      </c>
      <c r="H5" t="s">
        <v>454</v>
      </c>
      <c r="I5" t="s">
        <v>455</v>
      </c>
      <c r="J5">
        <v>4200</v>
      </c>
      <c r="K5">
        <v>3360</v>
      </c>
      <c r="L5">
        <v>3360</v>
      </c>
      <c r="M5">
        <v>0</v>
      </c>
      <c r="N5">
        <v>840</v>
      </c>
      <c r="O5" s="25">
        <v>4200</v>
      </c>
      <c r="P5" s="25">
        <f t="shared" si="0"/>
        <v>0</v>
      </c>
      <c r="R5" t="s">
        <v>458</v>
      </c>
      <c r="S5" s="25">
        <v>500</v>
      </c>
      <c r="T5" s="25">
        <f t="shared" si="1"/>
        <v>500</v>
      </c>
      <c r="U5" s="25">
        <f t="shared" si="2"/>
        <v>500</v>
      </c>
    </row>
    <row r="6" spans="1:21" x14ac:dyDescent="0.25">
      <c r="A6" s="28" t="s">
        <v>5</v>
      </c>
      <c r="B6" t="s">
        <v>462</v>
      </c>
      <c r="C6" t="s">
        <v>463</v>
      </c>
      <c r="D6">
        <v>861.83</v>
      </c>
      <c r="E6">
        <v>28.56</v>
      </c>
      <c r="F6">
        <v>4100</v>
      </c>
      <c r="G6">
        <v>3897.83</v>
      </c>
      <c r="H6" t="s">
        <v>454</v>
      </c>
      <c r="I6" t="s">
        <v>455</v>
      </c>
      <c r="J6">
        <v>3897.83</v>
      </c>
      <c r="K6">
        <v>3036</v>
      </c>
      <c r="L6">
        <v>3036</v>
      </c>
      <c r="M6">
        <v>0</v>
      </c>
      <c r="N6">
        <v>833.27</v>
      </c>
      <c r="O6" s="25">
        <v>3897.83</v>
      </c>
      <c r="P6" s="25">
        <f t="shared" si="0"/>
        <v>0</v>
      </c>
      <c r="R6" t="s">
        <v>460</v>
      </c>
      <c r="S6" s="25">
        <v>4200</v>
      </c>
      <c r="T6" s="25">
        <f t="shared" si="1"/>
        <v>4200</v>
      </c>
      <c r="U6" s="25">
        <f t="shared" si="2"/>
        <v>4200</v>
      </c>
    </row>
    <row r="7" spans="1:21" x14ac:dyDescent="0.25">
      <c r="A7" s="28" t="s">
        <v>6</v>
      </c>
      <c r="B7" t="s">
        <v>464</v>
      </c>
      <c r="C7" t="s">
        <v>465</v>
      </c>
      <c r="D7">
        <v>0</v>
      </c>
      <c r="E7">
        <v>0</v>
      </c>
      <c r="F7">
        <v>0</v>
      </c>
      <c r="G7">
        <v>596</v>
      </c>
      <c r="H7" t="s">
        <v>454</v>
      </c>
      <c r="I7" t="s">
        <v>455</v>
      </c>
      <c r="J7">
        <v>596</v>
      </c>
      <c r="K7">
        <v>596</v>
      </c>
      <c r="L7">
        <v>596</v>
      </c>
      <c r="M7">
        <v>0</v>
      </c>
      <c r="N7">
        <v>0</v>
      </c>
      <c r="O7" s="25">
        <v>596</v>
      </c>
      <c r="P7" s="25">
        <f t="shared" si="0"/>
        <v>0</v>
      </c>
      <c r="R7" t="s">
        <v>462</v>
      </c>
      <c r="S7" s="25">
        <v>4100</v>
      </c>
      <c r="T7" s="25">
        <f t="shared" si="1"/>
        <v>4100</v>
      </c>
      <c r="U7" s="25">
        <f t="shared" si="2"/>
        <v>3897.83</v>
      </c>
    </row>
    <row r="8" spans="1:21" x14ac:dyDescent="0.25">
      <c r="A8" s="28" t="s">
        <v>7</v>
      </c>
      <c r="B8" t="s">
        <v>466</v>
      </c>
      <c r="C8" t="s">
        <v>467</v>
      </c>
      <c r="D8">
        <v>0</v>
      </c>
      <c r="E8">
        <v>0</v>
      </c>
      <c r="F8">
        <v>72.83</v>
      </c>
      <c r="G8">
        <v>275</v>
      </c>
      <c r="H8" t="s">
        <v>454</v>
      </c>
      <c r="I8" t="s">
        <v>455</v>
      </c>
      <c r="J8">
        <v>275</v>
      </c>
      <c r="K8">
        <v>275</v>
      </c>
      <c r="L8">
        <v>275</v>
      </c>
      <c r="M8">
        <v>0</v>
      </c>
      <c r="N8">
        <v>0</v>
      </c>
      <c r="O8" s="25">
        <v>275</v>
      </c>
      <c r="P8" s="25">
        <f t="shared" si="0"/>
        <v>0</v>
      </c>
      <c r="R8" t="s">
        <v>464</v>
      </c>
      <c r="S8" s="25">
        <v>0</v>
      </c>
      <c r="T8" s="25">
        <f t="shared" si="1"/>
        <v>0</v>
      </c>
      <c r="U8" s="25">
        <f t="shared" si="2"/>
        <v>596</v>
      </c>
    </row>
    <row r="9" spans="1:21" x14ac:dyDescent="0.25">
      <c r="A9" s="28" t="s">
        <v>8</v>
      </c>
      <c r="B9" t="s">
        <v>468</v>
      </c>
      <c r="C9" t="s">
        <v>469</v>
      </c>
      <c r="D9">
        <v>3075</v>
      </c>
      <c r="E9">
        <v>3075</v>
      </c>
      <c r="F9">
        <v>3075</v>
      </c>
      <c r="G9">
        <v>3075</v>
      </c>
      <c r="H9" t="s">
        <v>454</v>
      </c>
      <c r="I9" t="s">
        <v>455</v>
      </c>
      <c r="J9">
        <v>3075</v>
      </c>
      <c r="K9">
        <v>0</v>
      </c>
      <c r="L9">
        <v>0</v>
      </c>
      <c r="M9">
        <v>0</v>
      </c>
      <c r="N9">
        <v>0</v>
      </c>
      <c r="O9" s="25">
        <v>3075</v>
      </c>
      <c r="P9" s="25">
        <f t="shared" si="0"/>
        <v>0</v>
      </c>
      <c r="R9" t="s">
        <v>466</v>
      </c>
      <c r="S9" s="25">
        <v>72.83</v>
      </c>
      <c r="T9" s="25">
        <f t="shared" si="1"/>
        <v>72.83</v>
      </c>
      <c r="U9" s="25">
        <f t="shared" si="2"/>
        <v>275</v>
      </c>
    </row>
    <row r="10" spans="1:21" x14ac:dyDescent="0.25">
      <c r="A10" s="28" t="s">
        <v>9</v>
      </c>
      <c r="B10" t="s">
        <v>470</v>
      </c>
      <c r="C10" t="s">
        <v>471</v>
      </c>
      <c r="D10">
        <v>520.20000000000005</v>
      </c>
      <c r="E10">
        <v>520.20000000000005</v>
      </c>
      <c r="F10">
        <v>520.20000000000005</v>
      </c>
      <c r="G10">
        <v>520.20000000000005</v>
      </c>
      <c r="H10" t="s">
        <v>454</v>
      </c>
      <c r="I10" t="s">
        <v>455</v>
      </c>
      <c r="J10">
        <v>520.20000000000005</v>
      </c>
      <c r="K10">
        <v>0</v>
      </c>
      <c r="L10">
        <v>0</v>
      </c>
      <c r="M10">
        <v>0</v>
      </c>
      <c r="N10">
        <v>0</v>
      </c>
      <c r="O10" s="25">
        <v>520.20000000000005</v>
      </c>
      <c r="P10" s="25">
        <f t="shared" si="0"/>
        <v>0</v>
      </c>
      <c r="R10" t="s">
        <v>468</v>
      </c>
      <c r="S10" s="25">
        <v>3075</v>
      </c>
      <c r="T10" s="25">
        <f t="shared" si="1"/>
        <v>3075</v>
      </c>
      <c r="U10" s="25">
        <f t="shared" si="2"/>
        <v>3075</v>
      </c>
    </row>
    <row r="11" spans="1:21" x14ac:dyDescent="0.25">
      <c r="A11" s="28" t="s">
        <v>10</v>
      </c>
      <c r="B11" t="s">
        <v>472</v>
      </c>
      <c r="C11" t="s">
        <v>473</v>
      </c>
      <c r="D11">
        <v>1441.25</v>
      </c>
      <c r="E11">
        <v>1441.25</v>
      </c>
      <c r="F11">
        <v>1500</v>
      </c>
      <c r="G11">
        <v>1500</v>
      </c>
      <c r="H11" t="s">
        <v>454</v>
      </c>
      <c r="I11" t="s">
        <v>455</v>
      </c>
      <c r="J11">
        <v>1500</v>
      </c>
      <c r="K11">
        <v>58.75</v>
      </c>
      <c r="L11">
        <v>58.75</v>
      </c>
      <c r="M11">
        <v>0</v>
      </c>
      <c r="N11">
        <v>0</v>
      </c>
      <c r="O11" s="25">
        <v>1500</v>
      </c>
      <c r="P11" s="25">
        <f t="shared" si="0"/>
        <v>0</v>
      </c>
      <c r="R11" t="s">
        <v>470</v>
      </c>
      <c r="S11" s="25">
        <v>520.20000000000005</v>
      </c>
      <c r="T11" s="25">
        <f t="shared" si="1"/>
        <v>520.20000000000005</v>
      </c>
      <c r="U11" s="25">
        <f t="shared" si="2"/>
        <v>520.20000000000005</v>
      </c>
    </row>
    <row r="12" spans="1:21" x14ac:dyDescent="0.25">
      <c r="A12" s="28" t="s">
        <v>11</v>
      </c>
      <c r="B12" t="s">
        <v>474</v>
      </c>
      <c r="C12" t="s">
        <v>475</v>
      </c>
      <c r="D12">
        <v>43910.65</v>
      </c>
      <c r="E12">
        <v>3275.4</v>
      </c>
      <c r="F12">
        <v>196800</v>
      </c>
      <c r="G12">
        <v>196800</v>
      </c>
      <c r="H12" t="s">
        <v>454</v>
      </c>
      <c r="I12" t="s">
        <v>455</v>
      </c>
      <c r="J12">
        <v>196800</v>
      </c>
      <c r="K12">
        <v>152889.35</v>
      </c>
      <c r="L12">
        <v>152889.35</v>
      </c>
      <c r="M12">
        <v>0</v>
      </c>
      <c r="N12">
        <v>40635.25</v>
      </c>
      <c r="O12" s="25">
        <v>196800</v>
      </c>
      <c r="P12" s="25">
        <f t="shared" si="0"/>
        <v>0</v>
      </c>
      <c r="R12" t="s">
        <v>472</v>
      </c>
      <c r="S12" s="25">
        <v>1500</v>
      </c>
      <c r="T12" s="25">
        <f t="shared" si="1"/>
        <v>1500</v>
      </c>
      <c r="U12" s="25">
        <f t="shared" si="2"/>
        <v>1500</v>
      </c>
    </row>
    <row r="13" spans="1:21" x14ac:dyDescent="0.25">
      <c r="A13" s="28" t="s">
        <v>12</v>
      </c>
      <c r="B13" t="s">
        <v>476</v>
      </c>
      <c r="C13" t="s">
        <v>477</v>
      </c>
      <c r="D13">
        <v>12162.91</v>
      </c>
      <c r="E13">
        <v>1433.68</v>
      </c>
      <c r="F13">
        <v>51250</v>
      </c>
      <c r="G13">
        <v>51250</v>
      </c>
      <c r="H13" t="s">
        <v>454</v>
      </c>
      <c r="I13" t="s">
        <v>455</v>
      </c>
      <c r="J13">
        <v>51250</v>
      </c>
      <c r="K13">
        <v>39087.089999999997</v>
      </c>
      <c r="L13">
        <v>39087.089999999997</v>
      </c>
      <c r="M13">
        <v>0</v>
      </c>
      <c r="N13">
        <v>10729.23</v>
      </c>
      <c r="O13" s="25">
        <v>51250</v>
      </c>
      <c r="P13" s="25">
        <f t="shared" si="0"/>
        <v>0</v>
      </c>
      <c r="R13" t="s">
        <v>474</v>
      </c>
      <c r="S13" s="25">
        <v>196800</v>
      </c>
      <c r="T13" s="25">
        <f t="shared" si="1"/>
        <v>196800</v>
      </c>
      <c r="U13" s="25">
        <f t="shared" si="2"/>
        <v>196800</v>
      </c>
    </row>
    <row r="14" spans="1:21" x14ac:dyDescent="0.25">
      <c r="A14" s="28" t="s">
        <v>13</v>
      </c>
      <c r="B14" t="s">
        <v>478</v>
      </c>
      <c r="C14" t="s">
        <v>479</v>
      </c>
      <c r="D14">
        <v>0</v>
      </c>
      <c r="E14">
        <v>0</v>
      </c>
      <c r="F14">
        <v>0</v>
      </c>
      <c r="G14">
        <v>0</v>
      </c>
      <c r="H14" t="s">
        <v>454</v>
      </c>
      <c r="I14" t="s">
        <v>455</v>
      </c>
      <c r="J14">
        <v>0</v>
      </c>
      <c r="K14">
        <v>0</v>
      </c>
      <c r="L14">
        <v>0</v>
      </c>
      <c r="M14">
        <v>0</v>
      </c>
      <c r="N14">
        <v>0</v>
      </c>
      <c r="O14" s="25">
        <v>0</v>
      </c>
      <c r="P14" s="25">
        <f t="shared" si="0"/>
        <v>0</v>
      </c>
      <c r="R14" t="s">
        <v>476</v>
      </c>
      <c r="S14" s="25">
        <v>51250</v>
      </c>
      <c r="T14" s="25">
        <f t="shared" si="1"/>
        <v>51250</v>
      </c>
      <c r="U14" s="25">
        <f t="shared" si="2"/>
        <v>51250</v>
      </c>
    </row>
    <row r="15" spans="1:21" x14ac:dyDescent="0.25">
      <c r="A15" s="28" t="s">
        <v>14</v>
      </c>
      <c r="B15" t="s">
        <v>480</v>
      </c>
      <c r="C15" t="s">
        <v>481</v>
      </c>
      <c r="D15">
        <v>4863.7</v>
      </c>
      <c r="E15">
        <v>3613.7</v>
      </c>
      <c r="F15">
        <v>15926.97</v>
      </c>
      <c r="G15">
        <v>15926.97</v>
      </c>
      <c r="H15" t="s">
        <v>454</v>
      </c>
      <c r="I15" t="s">
        <v>455</v>
      </c>
      <c r="J15">
        <v>15926.97</v>
      </c>
      <c r="K15">
        <v>11063.27</v>
      </c>
      <c r="L15">
        <v>11063.27</v>
      </c>
      <c r="M15">
        <v>0</v>
      </c>
      <c r="N15">
        <v>1250</v>
      </c>
      <c r="O15" s="25">
        <v>15926.97</v>
      </c>
      <c r="P15" s="25">
        <f t="shared" si="0"/>
        <v>0</v>
      </c>
      <c r="R15" t="s">
        <v>478</v>
      </c>
      <c r="S15" s="25">
        <v>0</v>
      </c>
      <c r="T15" s="25">
        <f t="shared" si="1"/>
        <v>0</v>
      </c>
      <c r="U15" s="25">
        <f t="shared" si="2"/>
        <v>0</v>
      </c>
    </row>
    <row r="16" spans="1:21" x14ac:dyDescent="0.25">
      <c r="A16" s="28" t="s">
        <v>15</v>
      </c>
      <c r="B16" t="s">
        <v>482</v>
      </c>
      <c r="C16" t="s">
        <v>483</v>
      </c>
      <c r="D16">
        <v>1675.78</v>
      </c>
      <c r="E16">
        <v>1654.19</v>
      </c>
      <c r="F16">
        <v>4000</v>
      </c>
      <c r="G16">
        <v>4000</v>
      </c>
      <c r="H16" t="s">
        <v>454</v>
      </c>
      <c r="I16" t="s">
        <v>455</v>
      </c>
      <c r="J16">
        <v>4000</v>
      </c>
      <c r="K16">
        <v>2324.2199999999998</v>
      </c>
      <c r="L16">
        <v>2324.2199999999998</v>
      </c>
      <c r="M16">
        <v>0</v>
      </c>
      <c r="N16">
        <v>21.59</v>
      </c>
      <c r="O16" s="25">
        <v>4000</v>
      </c>
      <c r="P16" s="25">
        <f t="shared" si="0"/>
        <v>0</v>
      </c>
      <c r="R16" t="s">
        <v>480</v>
      </c>
      <c r="S16" s="25">
        <v>15926.97</v>
      </c>
      <c r="T16" s="25">
        <f t="shared" si="1"/>
        <v>15926.97</v>
      </c>
      <c r="U16" s="25">
        <f t="shared" si="2"/>
        <v>15926.97</v>
      </c>
    </row>
    <row r="17" spans="1:21" x14ac:dyDescent="0.25">
      <c r="A17" s="28" t="s">
        <v>16</v>
      </c>
      <c r="B17" t="s">
        <v>484</v>
      </c>
      <c r="C17" t="s">
        <v>485</v>
      </c>
      <c r="D17">
        <v>32187.5</v>
      </c>
      <c r="E17">
        <v>0</v>
      </c>
      <c r="F17">
        <v>160124.48000000001</v>
      </c>
      <c r="G17">
        <v>154500</v>
      </c>
      <c r="H17" t="s">
        <v>454</v>
      </c>
      <c r="I17" t="s">
        <v>455</v>
      </c>
      <c r="J17">
        <v>154500</v>
      </c>
      <c r="K17">
        <v>122312.5</v>
      </c>
      <c r="L17">
        <v>122312.5</v>
      </c>
      <c r="M17">
        <v>0</v>
      </c>
      <c r="N17">
        <v>32187.5</v>
      </c>
      <c r="O17" s="25">
        <v>154500</v>
      </c>
      <c r="P17" s="25">
        <f t="shared" si="0"/>
        <v>0</v>
      </c>
      <c r="R17" t="s">
        <v>482</v>
      </c>
      <c r="S17" s="25">
        <v>4000</v>
      </c>
      <c r="T17" s="25">
        <f t="shared" si="1"/>
        <v>4000</v>
      </c>
      <c r="U17" s="25">
        <f t="shared" si="2"/>
        <v>4000</v>
      </c>
    </row>
    <row r="18" spans="1:21" x14ac:dyDescent="0.25">
      <c r="A18" s="28" t="s">
        <v>17</v>
      </c>
      <c r="B18" t="s">
        <v>486</v>
      </c>
      <c r="C18" t="s">
        <v>487</v>
      </c>
      <c r="D18">
        <v>30395.46</v>
      </c>
      <c r="E18">
        <v>68.92</v>
      </c>
      <c r="F18">
        <v>147937.23000000001</v>
      </c>
      <c r="G18">
        <v>148920.66</v>
      </c>
      <c r="H18" t="s">
        <v>454</v>
      </c>
      <c r="I18" t="s">
        <v>455</v>
      </c>
      <c r="J18">
        <v>148920.66</v>
      </c>
      <c r="K18">
        <v>118525.2</v>
      </c>
      <c r="L18">
        <v>118525.2</v>
      </c>
      <c r="M18">
        <v>0</v>
      </c>
      <c r="N18">
        <v>30326.54</v>
      </c>
      <c r="O18" s="25">
        <v>148920.66</v>
      </c>
      <c r="P18" s="25">
        <f t="shared" si="0"/>
        <v>0</v>
      </c>
      <c r="R18" t="s">
        <v>484</v>
      </c>
      <c r="S18" s="25">
        <v>160124.48000000001</v>
      </c>
      <c r="T18" s="25">
        <f t="shared" si="1"/>
        <v>160124.48000000001</v>
      </c>
      <c r="U18" s="25">
        <f t="shared" si="2"/>
        <v>154500</v>
      </c>
    </row>
    <row r="19" spans="1:21" x14ac:dyDescent="0.25">
      <c r="A19" s="28" t="s">
        <v>18</v>
      </c>
      <c r="B19" t="s">
        <v>488</v>
      </c>
      <c r="C19" t="s">
        <v>489</v>
      </c>
      <c r="D19">
        <v>0</v>
      </c>
      <c r="E19">
        <v>0</v>
      </c>
      <c r="F19">
        <v>0</v>
      </c>
      <c r="G19">
        <v>0</v>
      </c>
      <c r="H19" t="s">
        <v>454</v>
      </c>
      <c r="I19" t="s">
        <v>455</v>
      </c>
      <c r="J19">
        <v>0</v>
      </c>
      <c r="K19">
        <v>0</v>
      </c>
      <c r="L19">
        <v>0</v>
      </c>
      <c r="M19">
        <v>0</v>
      </c>
      <c r="N19">
        <v>0</v>
      </c>
      <c r="O19" s="25">
        <v>0</v>
      </c>
      <c r="P19" s="25">
        <f t="shared" si="0"/>
        <v>0</v>
      </c>
      <c r="R19" t="s">
        <v>486</v>
      </c>
      <c r="S19" s="25">
        <v>147937.23000000001</v>
      </c>
      <c r="T19" s="25">
        <f t="shared" si="1"/>
        <v>147937.23000000001</v>
      </c>
      <c r="U19" s="25">
        <f t="shared" si="2"/>
        <v>148920.66</v>
      </c>
    </row>
    <row r="20" spans="1:21" x14ac:dyDescent="0.25">
      <c r="A20" s="28" t="s">
        <v>19</v>
      </c>
      <c r="B20" t="s">
        <v>490</v>
      </c>
      <c r="C20" t="s">
        <v>491</v>
      </c>
      <c r="D20">
        <v>9220.5300000000007</v>
      </c>
      <c r="E20">
        <v>8158.03</v>
      </c>
      <c r="F20">
        <v>32449.99</v>
      </c>
      <c r="G20">
        <v>31529.99</v>
      </c>
      <c r="H20" t="s">
        <v>454</v>
      </c>
      <c r="I20" t="s">
        <v>455</v>
      </c>
      <c r="J20">
        <v>31529.99</v>
      </c>
      <c r="K20">
        <v>22309.46</v>
      </c>
      <c r="L20">
        <v>22309.46</v>
      </c>
      <c r="M20">
        <v>0</v>
      </c>
      <c r="N20">
        <v>1062.5</v>
      </c>
      <c r="O20" s="25">
        <v>31529.99</v>
      </c>
      <c r="P20" s="25">
        <f t="shared" si="0"/>
        <v>0</v>
      </c>
      <c r="R20" t="s">
        <v>488</v>
      </c>
      <c r="S20" s="25">
        <v>0</v>
      </c>
      <c r="T20" s="25">
        <f t="shared" si="1"/>
        <v>0</v>
      </c>
      <c r="U20" s="25">
        <f t="shared" si="2"/>
        <v>0</v>
      </c>
    </row>
    <row r="21" spans="1:21" x14ac:dyDescent="0.25">
      <c r="A21" s="28" t="s">
        <v>20</v>
      </c>
      <c r="B21" t="s">
        <v>492</v>
      </c>
      <c r="C21" t="s">
        <v>493</v>
      </c>
      <c r="D21">
        <v>713.71</v>
      </c>
      <c r="E21">
        <v>64</v>
      </c>
      <c r="F21">
        <v>2809.08</v>
      </c>
      <c r="G21">
        <v>1586.55</v>
      </c>
      <c r="H21" t="s">
        <v>454</v>
      </c>
      <c r="I21" t="s">
        <v>455</v>
      </c>
      <c r="J21">
        <v>1586.55</v>
      </c>
      <c r="K21">
        <v>872.84</v>
      </c>
      <c r="L21">
        <v>872.84</v>
      </c>
      <c r="M21">
        <v>0</v>
      </c>
      <c r="N21">
        <v>649.71</v>
      </c>
      <c r="O21" s="25">
        <v>1586.55</v>
      </c>
      <c r="P21" s="25">
        <f t="shared" si="0"/>
        <v>0</v>
      </c>
      <c r="R21" t="s">
        <v>490</v>
      </c>
      <c r="S21" s="25">
        <v>32449.99</v>
      </c>
      <c r="T21" s="25">
        <f t="shared" si="1"/>
        <v>32449.99</v>
      </c>
      <c r="U21" s="25">
        <f t="shared" si="2"/>
        <v>31529.99</v>
      </c>
    </row>
    <row r="22" spans="1:21" x14ac:dyDescent="0.25">
      <c r="A22" s="28" t="s">
        <v>21</v>
      </c>
      <c r="B22" t="s">
        <v>494</v>
      </c>
      <c r="C22" t="s">
        <v>495</v>
      </c>
      <c r="D22">
        <v>17226.96</v>
      </c>
      <c r="E22">
        <v>0</v>
      </c>
      <c r="F22">
        <v>61095</v>
      </c>
      <c r="G22">
        <v>78906.66</v>
      </c>
      <c r="H22" t="s">
        <v>454</v>
      </c>
      <c r="I22" t="s">
        <v>455</v>
      </c>
      <c r="J22">
        <v>78906.66</v>
      </c>
      <c r="K22">
        <v>61679.7</v>
      </c>
      <c r="L22">
        <v>61679.7</v>
      </c>
      <c r="M22">
        <v>0</v>
      </c>
      <c r="N22">
        <v>17226.96</v>
      </c>
      <c r="O22" s="25">
        <v>78906.66</v>
      </c>
      <c r="P22" s="25">
        <f t="shared" si="0"/>
        <v>0</v>
      </c>
      <c r="R22" t="s">
        <v>492</v>
      </c>
      <c r="S22" s="25">
        <v>2809.08</v>
      </c>
      <c r="T22" s="25">
        <f t="shared" si="1"/>
        <v>2809.08</v>
      </c>
      <c r="U22" s="25">
        <f t="shared" si="2"/>
        <v>1586.55</v>
      </c>
    </row>
    <row r="23" spans="1:21" x14ac:dyDescent="0.25">
      <c r="A23" s="28" t="s">
        <v>22</v>
      </c>
      <c r="B23" t="s">
        <v>496</v>
      </c>
      <c r="C23" t="s">
        <v>497</v>
      </c>
      <c r="D23">
        <v>21114.799999999999</v>
      </c>
      <c r="E23">
        <v>21114.799999999999</v>
      </c>
      <c r="F23">
        <v>39714.800000000003</v>
      </c>
      <c r="G23">
        <v>39714.800000000003</v>
      </c>
      <c r="H23" t="s">
        <v>454</v>
      </c>
      <c r="I23" t="s">
        <v>455</v>
      </c>
      <c r="J23">
        <v>39714.800000000003</v>
      </c>
      <c r="K23">
        <v>18600</v>
      </c>
      <c r="L23">
        <v>18600</v>
      </c>
      <c r="M23">
        <v>0</v>
      </c>
      <c r="N23">
        <v>0</v>
      </c>
      <c r="O23" s="25">
        <v>39714.800000000003</v>
      </c>
      <c r="P23" s="25">
        <f t="shared" si="0"/>
        <v>0</v>
      </c>
      <c r="R23" t="s">
        <v>494</v>
      </c>
      <c r="S23" s="25">
        <v>61095</v>
      </c>
      <c r="T23" s="25">
        <f t="shared" si="1"/>
        <v>61095</v>
      </c>
      <c r="U23" s="25">
        <f t="shared" si="2"/>
        <v>78906.66</v>
      </c>
    </row>
    <row r="24" spans="1:21" x14ac:dyDescent="0.25">
      <c r="A24" s="28" t="s">
        <v>23</v>
      </c>
      <c r="B24" t="s">
        <v>498</v>
      </c>
      <c r="C24" t="s">
        <v>499</v>
      </c>
      <c r="D24">
        <v>468.18</v>
      </c>
      <c r="E24">
        <v>468.18</v>
      </c>
      <c r="F24">
        <v>468.18</v>
      </c>
      <c r="G24">
        <v>468.18</v>
      </c>
      <c r="H24" t="s">
        <v>454</v>
      </c>
      <c r="I24" t="s">
        <v>455</v>
      </c>
      <c r="J24">
        <v>468.18</v>
      </c>
      <c r="K24">
        <v>0</v>
      </c>
      <c r="L24">
        <v>0</v>
      </c>
      <c r="M24">
        <v>0</v>
      </c>
      <c r="N24">
        <v>0</v>
      </c>
      <c r="O24" s="25">
        <v>468.18</v>
      </c>
      <c r="P24" s="25">
        <f t="shared" si="0"/>
        <v>0</v>
      </c>
      <c r="R24" t="s">
        <v>496</v>
      </c>
      <c r="S24" s="25">
        <v>39714.800000000003</v>
      </c>
      <c r="T24" s="25">
        <f t="shared" si="1"/>
        <v>39714.800000000003</v>
      </c>
      <c r="U24" s="25">
        <f t="shared" si="2"/>
        <v>39714.800000000003</v>
      </c>
    </row>
    <row r="25" spans="1:21" x14ac:dyDescent="0.25">
      <c r="A25" s="28" t="s">
        <v>24</v>
      </c>
      <c r="B25" t="s">
        <v>500</v>
      </c>
      <c r="C25" t="s">
        <v>501</v>
      </c>
      <c r="D25">
        <v>13588.51</v>
      </c>
      <c r="E25">
        <v>1250</v>
      </c>
      <c r="F25">
        <v>60475</v>
      </c>
      <c r="G25">
        <v>60475</v>
      </c>
      <c r="H25" t="s">
        <v>454</v>
      </c>
      <c r="I25" t="s">
        <v>455</v>
      </c>
      <c r="J25">
        <v>60475</v>
      </c>
      <c r="K25">
        <v>46886.49</v>
      </c>
      <c r="L25">
        <v>46886.49</v>
      </c>
      <c r="M25">
        <v>0</v>
      </c>
      <c r="N25">
        <v>12338.51</v>
      </c>
      <c r="O25" s="25">
        <v>60475</v>
      </c>
      <c r="P25" s="25">
        <f t="shared" si="0"/>
        <v>0</v>
      </c>
      <c r="R25" t="s">
        <v>498</v>
      </c>
      <c r="S25" s="25">
        <v>468.18</v>
      </c>
      <c r="T25" s="25">
        <f t="shared" si="1"/>
        <v>468.18</v>
      </c>
      <c r="U25" s="25">
        <f t="shared" si="2"/>
        <v>468.18</v>
      </c>
    </row>
    <row r="26" spans="1:21" x14ac:dyDescent="0.25">
      <c r="A26" s="28" t="s">
        <v>25</v>
      </c>
      <c r="B26" t="s">
        <v>502</v>
      </c>
      <c r="C26" t="s">
        <v>503</v>
      </c>
      <c r="D26">
        <v>0</v>
      </c>
      <c r="E26">
        <v>0</v>
      </c>
      <c r="F26">
        <v>1787.08</v>
      </c>
      <c r="G26">
        <v>2450</v>
      </c>
      <c r="H26" t="s">
        <v>454</v>
      </c>
      <c r="I26" t="s">
        <v>455</v>
      </c>
      <c r="J26">
        <v>2450</v>
      </c>
      <c r="K26">
        <v>2450</v>
      </c>
      <c r="L26">
        <v>2450</v>
      </c>
      <c r="M26">
        <v>0</v>
      </c>
      <c r="N26">
        <v>0</v>
      </c>
      <c r="O26" s="25">
        <v>2450</v>
      </c>
      <c r="P26" s="25">
        <f t="shared" si="0"/>
        <v>0</v>
      </c>
      <c r="R26" t="s">
        <v>500</v>
      </c>
      <c r="S26" s="25">
        <v>60475</v>
      </c>
      <c r="T26" s="25">
        <f t="shared" si="1"/>
        <v>60475</v>
      </c>
      <c r="U26" s="25">
        <f t="shared" si="2"/>
        <v>60475</v>
      </c>
    </row>
    <row r="27" spans="1:21" x14ac:dyDescent="0.25">
      <c r="A27" s="28" t="s">
        <v>26</v>
      </c>
      <c r="B27" t="s">
        <v>504</v>
      </c>
      <c r="C27" t="s">
        <v>505</v>
      </c>
      <c r="D27">
        <v>837.08</v>
      </c>
      <c r="E27">
        <v>472.93</v>
      </c>
      <c r="F27">
        <v>1500</v>
      </c>
      <c r="G27">
        <v>837.08</v>
      </c>
      <c r="H27" t="s">
        <v>454</v>
      </c>
      <c r="I27" t="s">
        <v>455</v>
      </c>
      <c r="J27">
        <v>837.08</v>
      </c>
      <c r="K27">
        <v>0</v>
      </c>
      <c r="L27">
        <v>0</v>
      </c>
      <c r="M27">
        <v>0</v>
      </c>
      <c r="N27">
        <v>364.15</v>
      </c>
      <c r="O27" s="25">
        <v>837.08</v>
      </c>
      <c r="P27" s="25">
        <f t="shared" si="0"/>
        <v>0</v>
      </c>
      <c r="R27" t="s">
        <v>502</v>
      </c>
      <c r="S27" s="25">
        <v>1787.08</v>
      </c>
      <c r="T27" s="25">
        <f t="shared" si="1"/>
        <v>1787.08</v>
      </c>
      <c r="U27" s="25">
        <f t="shared" si="2"/>
        <v>2450</v>
      </c>
    </row>
    <row r="28" spans="1:21" x14ac:dyDescent="0.25">
      <c r="A28" s="28" t="s">
        <v>27</v>
      </c>
      <c r="B28" t="s">
        <v>506</v>
      </c>
      <c r="C28" t="s">
        <v>507</v>
      </c>
      <c r="D28">
        <v>2359.7600000000002</v>
      </c>
      <c r="E28">
        <v>0</v>
      </c>
      <c r="F28">
        <v>13834.43</v>
      </c>
      <c r="G28">
        <v>14200.7</v>
      </c>
      <c r="H28" t="s">
        <v>454</v>
      </c>
      <c r="I28" t="s">
        <v>455</v>
      </c>
      <c r="J28">
        <v>14200.7</v>
      </c>
      <c r="K28">
        <v>11840.94</v>
      </c>
      <c r="L28">
        <v>11840.94</v>
      </c>
      <c r="M28">
        <v>0</v>
      </c>
      <c r="N28">
        <v>2359.7600000000002</v>
      </c>
      <c r="O28" s="25">
        <v>14200.7</v>
      </c>
      <c r="P28" s="25">
        <f t="shared" si="0"/>
        <v>0</v>
      </c>
      <c r="R28" t="s">
        <v>504</v>
      </c>
      <c r="S28" s="25">
        <v>1500</v>
      </c>
      <c r="T28" s="25">
        <f t="shared" si="1"/>
        <v>1500</v>
      </c>
      <c r="U28" s="25">
        <f t="shared" si="2"/>
        <v>837.08</v>
      </c>
    </row>
    <row r="29" spans="1:21" x14ac:dyDescent="0.25">
      <c r="A29" s="28" t="s">
        <v>28</v>
      </c>
      <c r="B29" t="s">
        <v>508</v>
      </c>
      <c r="C29" t="s">
        <v>509</v>
      </c>
      <c r="D29">
        <v>471</v>
      </c>
      <c r="E29">
        <v>471</v>
      </c>
      <c r="F29">
        <v>12709.53</v>
      </c>
      <c r="G29">
        <v>14843.26</v>
      </c>
      <c r="H29" t="s">
        <v>454</v>
      </c>
      <c r="I29" t="s">
        <v>455</v>
      </c>
      <c r="J29">
        <v>14843.26</v>
      </c>
      <c r="K29">
        <v>14372.26</v>
      </c>
      <c r="L29">
        <v>14372.26</v>
      </c>
      <c r="M29">
        <v>0</v>
      </c>
      <c r="N29">
        <v>0</v>
      </c>
      <c r="O29" s="25">
        <v>14843.26</v>
      </c>
      <c r="P29" s="25">
        <f t="shared" si="0"/>
        <v>0</v>
      </c>
      <c r="R29" t="s">
        <v>506</v>
      </c>
      <c r="S29" s="25">
        <v>13834.43</v>
      </c>
      <c r="T29" s="25">
        <f t="shared" si="1"/>
        <v>13834.43</v>
      </c>
      <c r="U29" s="25">
        <f t="shared" si="2"/>
        <v>14200.7</v>
      </c>
    </row>
    <row r="30" spans="1:21" x14ac:dyDescent="0.25">
      <c r="A30" s="28" t="s">
        <v>29</v>
      </c>
      <c r="B30" t="s">
        <v>510</v>
      </c>
      <c r="C30" t="s">
        <v>511</v>
      </c>
      <c r="D30">
        <v>187.27</v>
      </c>
      <c r="E30">
        <v>187.27</v>
      </c>
      <c r="F30">
        <v>187.27</v>
      </c>
      <c r="G30">
        <v>187.27</v>
      </c>
      <c r="H30" t="s">
        <v>454</v>
      </c>
      <c r="I30" t="s">
        <v>455</v>
      </c>
      <c r="J30">
        <v>187.27</v>
      </c>
      <c r="K30">
        <v>0</v>
      </c>
      <c r="L30">
        <v>0</v>
      </c>
      <c r="M30">
        <v>0</v>
      </c>
      <c r="N30">
        <v>0</v>
      </c>
      <c r="O30" s="25">
        <v>187.27</v>
      </c>
      <c r="P30" s="25">
        <f t="shared" si="0"/>
        <v>0</v>
      </c>
      <c r="R30" t="s">
        <v>508</v>
      </c>
      <c r="S30" s="25">
        <v>12709.53</v>
      </c>
      <c r="T30" s="25">
        <f t="shared" si="1"/>
        <v>12709.53</v>
      </c>
      <c r="U30" s="25">
        <f t="shared" si="2"/>
        <v>14843.26</v>
      </c>
    </row>
    <row r="31" spans="1:21" x14ac:dyDescent="0.25">
      <c r="A31" s="28" t="s">
        <v>30</v>
      </c>
      <c r="B31" t="s">
        <v>512</v>
      </c>
      <c r="C31" t="s">
        <v>513</v>
      </c>
      <c r="D31">
        <v>621.16</v>
      </c>
      <c r="E31">
        <v>621.16</v>
      </c>
      <c r="F31">
        <v>3121.2</v>
      </c>
      <c r="G31">
        <v>621.16</v>
      </c>
      <c r="H31" t="s">
        <v>454</v>
      </c>
      <c r="I31" t="s">
        <v>455</v>
      </c>
      <c r="J31">
        <v>621.16</v>
      </c>
      <c r="K31">
        <v>0</v>
      </c>
      <c r="L31">
        <v>0</v>
      </c>
      <c r="M31">
        <v>0</v>
      </c>
      <c r="N31">
        <v>0</v>
      </c>
      <c r="O31" s="25">
        <v>621.16</v>
      </c>
      <c r="P31" s="25">
        <f t="shared" si="0"/>
        <v>0</v>
      </c>
      <c r="R31" t="s">
        <v>510</v>
      </c>
      <c r="S31" s="25">
        <v>187.27</v>
      </c>
      <c r="T31" s="25">
        <f t="shared" si="1"/>
        <v>187.27</v>
      </c>
      <c r="U31" s="25">
        <f t="shared" si="2"/>
        <v>187.27</v>
      </c>
    </row>
    <row r="32" spans="1:21" x14ac:dyDescent="0.25">
      <c r="A32" s="28" t="s">
        <v>31</v>
      </c>
      <c r="B32" t="s">
        <v>514</v>
      </c>
      <c r="C32" t="s">
        <v>515</v>
      </c>
      <c r="D32">
        <v>0</v>
      </c>
      <c r="E32">
        <v>0</v>
      </c>
      <c r="F32">
        <v>0</v>
      </c>
      <c r="G32">
        <v>0</v>
      </c>
      <c r="H32" t="s">
        <v>454</v>
      </c>
      <c r="I32" t="s">
        <v>455</v>
      </c>
      <c r="J32">
        <v>0</v>
      </c>
      <c r="K32">
        <v>0</v>
      </c>
      <c r="L32">
        <v>0</v>
      </c>
      <c r="M32">
        <v>0</v>
      </c>
      <c r="N32">
        <v>0</v>
      </c>
      <c r="O32" s="25">
        <v>0</v>
      </c>
      <c r="P32" s="25">
        <f t="shared" si="0"/>
        <v>0</v>
      </c>
      <c r="R32" t="s">
        <v>512</v>
      </c>
      <c r="S32" s="25">
        <v>3121.2</v>
      </c>
      <c r="T32" s="25">
        <f t="shared" si="1"/>
        <v>3121.2</v>
      </c>
      <c r="U32" s="25">
        <f t="shared" si="2"/>
        <v>621.16</v>
      </c>
    </row>
    <row r="33" spans="1:21" x14ac:dyDescent="0.25">
      <c r="A33" s="28" t="s">
        <v>32</v>
      </c>
      <c r="B33" t="s">
        <v>516</v>
      </c>
      <c r="C33" t="s">
        <v>517</v>
      </c>
      <c r="D33">
        <v>624.04</v>
      </c>
      <c r="E33">
        <v>0</v>
      </c>
      <c r="F33">
        <v>3120</v>
      </c>
      <c r="G33">
        <v>3120.04</v>
      </c>
      <c r="H33" t="s">
        <v>454</v>
      </c>
      <c r="I33" t="s">
        <v>455</v>
      </c>
      <c r="J33">
        <v>3120.04</v>
      </c>
      <c r="K33">
        <v>2496</v>
      </c>
      <c r="L33">
        <v>2496</v>
      </c>
      <c r="M33">
        <v>0</v>
      </c>
      <c r="N33">
        <v>624.04</v>
      </c>
      <c r="O33" s="25">
        <v>3120.04</v>
      </c>
      <c r="P33" s="25">
        <f t="shared" si="0"/>
        <v>0</v>
      </c>
      <c r="R33" t="s">
        <v>514</v>
      </c>
      <c r="S33" s="25">
        <v>0</v>
      </c>
      <c r="T33" s="25">
        <f t="shared" si="1"/>
        <v>0</v>
      </c>
      <c r="U33" s="25">
        <f t="shared" si="2"/>
        <v>0</v>
      </c>
    </row>
    <row r="34" spans="1:21" x14ac:dyDescent="0.25">
      <c r="A34" s="28" t="s">
        <v>33</v>
      </c>
      <c r="B34" t="s">
        <v>518</v>
      </c>
      <c r="C34" t="s">
        <v>519</v>
      </c>
      <c r="D34">
        <v>2601</v>
      </c>
      <c r="E34">
        <v>2601</v>
      </c>
      <c r="F34">
        <v>2601</v>
      </c>
      <c r="G34">
        <v>2601</v>
      </c>
      <c r="H34" t="s">
        <v>454</v>
      </c>
      <c r="I34" t="s">
        <v>455</v>
      </c>
      <c r="J34">
        <v>2601</v>
      </c>
      <c r="K34">
        <v>0</v>
      </c>
      <c r="L34">
        <v>0</v>
      </c>
      <c r="M34">
        <v>0</v>
      </c>
      <c r="N34">
        <v>0</v>
      </c>
      <c r="O34" s="25">
        <v>2601</v>
      </c>
      <c r="P34" s="25">
        <f t="shared" si="0"/>
        <v>0</v>
      </c>
      <c r="R34" t="s">
        <v>516</v>
      </c>
      <c r="S34" s="25">
        <v>3120</v>
      </c>
      <c r="T34" s="25">
        <f t="shared" si="1"/>
        <v>3120</v>
      </c>
      <c r="U34" s="25">
        <f t="shared" si="2"/>
        <v>3120.04</v>
      </c>
    </row>
    <row r="35" spans="1:21" x14ac:dyDescent="0.25">
      <c r="A35" s="28" t="s">
        <v>34</v>
      </c>
      <c r="B35" t="s">
        <v>520</v>
      </c>
      <c r="C35" t="s">
        <v>521</v>
      </c>
      <c r="D35">
        <v>1498.89</v>
      </c>
      <c r="E35">
        <v>1498.89</v>
      </c>
      <c r="F35">
        <v>26010</v>
      </c>
      <c r="G35">
        <v>26010</v>
      </c>
      <c r="H35" t="s">
        <v>454</v>
      </c>
      <c r="I35" t="s">
        <v>455</v>
      </c>
      <c r="J35">
        <v>26010</v>
      </c>
      <c r="K35">
        <v>24511.11</v>
      </c>
      <c r="L35">
        <v>24511.11</v>
      </c>
      <c r="M35">
        <v>0</v>
      </c>
      <c r="N35">
        <v>0</v>
      </c>
      <c r="O35" s="25">
        <v>26010</v>
      </c>
      <c r="P35" s="25">
        <f t="shared" si="0"/>
        <v>0</v>
      </c>
      <c r="R35" t="s">
        <v>518</v>
      </c>
      <c r="S35" s="25">
        <v>2601</v>
      </c>
      <c r="T35" s="25">
        <f t="shared" ref="T35:T66" si="3">S35-AA35</f>
        <v>2601</v>
      </c>
      <c r="U35" s="25">
        <f t="shared" si="2"/>
        <v>2601</v>
      </c>
    </row>
    <row r="36" spans="1:21" x14ac:dyDescent="0.25">
      <c r="A36" s="28" t="s">
        <v>35</v>
      </c>
      <c r="B36" t="s">
        <v>522</v>
      </c>
      <c r="C36" t="s">
        <v>523</v>
      </c>
      <c r="D36">
        <v>5091.3100000000004</v>
      </c>
      <c r="E36">
        <v>47.5</v>
      </c>
      <c r="F36">
        <v>25062</v>
      </c>
      <c r="G36">
        <v>24816.720000000001</v>
      </c>
      <c r="H36" t="s">
        <v>454</v>
      </c>
      <c r="I36" t="s">
        <v>455</v>
      </c>
      <c r="J36">
        <v>24816.720000000001</v>
      </c>
      <c r="K36">
        <v>19725.41</v>
      </c>
      <c r="L36">
        <v>19725.41</v>
      </c>
      <c r="M36">
        <v>0</v>
      </c>
      <c r="N36">
        <v>5043.8100000000004</v>
      </c>
      <c r="O36" s="25">
        <v>24816.720000000001</v>
      </c>
      <c r="P36" s="25">
        <f t="shared" si="0"/>
        <v>0</v>
      </c>
      <c r="R36" t="s">
        <v>520</v>
      </c>
      <c r="S36" s="25">
        <v>26010</v>
      </c>
      <c r="T36" s="25">
        <f t="shared" si="3"/>
        <v>26010</v>
      </c>
      <c r="U36" s="25">
        <f t="shared" si="2"/>
        <v>26010</v>
      </c>
    </row>
    <row r="37" spans="1:21" x14ac:dyDescent="0.25">
      <c r="A37" s="28" t="s">
        <v>36</v>
      </c>
      <c r="B37" t="s">
        <v>524</v>
      </c>
      <c r="C37" t="s">
        <v>525</v>
      </c>
      <c r="D37">
        <v>0</v>
      </c>
      <c r="E37">
        <v>0</v>
      </c>
      <c r="F37">
        <v>0</v>
      </c>
      <c r="G37">
        <v>0</v>
      </c>
      <c r="H37" t="s">
        <v>454</v>
      </c>
      <c r="I37" t="s">
        <v>455</v>
      </c>
      <c r="J37">
        <v>0</v>
      </c>
      <c r="K37">
        <v>0</v>
      </c>
      <c r="L37">
        <v>0</v>
      </c>
      <c r="M37">
        <v>0</v>
      </c>
      <c r="N37">
        <v>0</v>
      </c>
      <c r="O37" s="25">
        <v>0</v>
      </c>
      <c r="P37" s="25">
        <f t="shared" si="0"/>
        <v>0</v>
      </c>
      <c r="R37" t="s">
        <v>522</v>
      </c>
      <c r="S37" s="25">
        <v>25062</v>
      </c>
      <c r="T37" s="25">
        <f t="shared" si="3"/>
        <v>25062</v>
      </c>
      <c r="U37" s="25">
        <f t="shared" si="2"/>
        <v>24816.720000000001</v>
      </c>
    </row>
    <row r="38" spans="1:21" x14ac:dyDescent="0.25">
      <c r="A38" s="28" t="s">
        <v>37</v>
      </c>
      <c r="B38" t="s">
        <v>526</v>
      </c>
      <c r="C38" t="s">
        <v>527</v>
      </c>
      <c r="D38">
        <v>12637.91</v>
      </c>
      <c r="E38">
        <v>12637.91</v>
      </c>
      <c r="F38">
        <v>50000</v>
      </c>
      <c r="G38">
        <v>47818.02</v>
      </c>
      <c r="H38" t="s">
        <v>454</v>
      </c>
      <c r="I38" t="s">
        <v>455</v>
      </c>
      <c r="J38">
        <v>47818.02</v>
      </c>
      <c r="K38">
        <v>35180.11</v>
      </c>
      <c r="L38">
        <v>35180.11</v>
      </c>
      <c r="M38">
        <v>0</v>
      </c>
      <c r="N38">
        <v>0</v>
      </c>
      <c r="O38" s="25">
        <v>47818.02</v>
      </c>
      <c r="P38" s="25">
        <f t="shared" si="0"/>
        <v>0</v>
      </c>
      <c r="R38" t="s">
        <v>524</v>
      </c>
      <c r="S38" s="25">
        <v>0</v>
      </c>
      <c r="T38" s="25">
        <f t="shared" si="3"/>
        <v>0</v>
      </c>
      <c r="U38" s="25">
        <f t="shared" si="2"/>
        <v>0</v>
      </c>
    </row>
    <row r="39" spans="1:21" x14ac:dyDescent="0.25">
      <c r="A39" s="28" t="s">
        <v>38</v>
      </c>
      <c r="B39" t="s">
        <v>528</v>
      </c>
      <c r="C39" t="s">
        <v>529</v>
      </c>
      <c r="D39">
        <v>701.8</v>
      </c>
      <c r="E39">
        <v>701.8</v>
      </c>
      <c r="F39">
        <v>0</v>
      </c>
      <c r="G39">
        <v>1500</v>
      </c>
      <c r="H39" t="s">
        <v>454</v>
      </c>
      <c r="I39" t="s">
        <v>455</v>
      </c>
      <c r="J39">
        <v>1500</v>
      </c>
      <c r="K39">
        <v>798.2</v>
      </c>
      <c r="L39">
        <v>798.2</v>
      </c>
      <c r="M39">
        <v>0</v>
      </c>
      <c r="N39">
        <v>0</v>
      </c>
      <c r="O39" s="25">
        <v>1500</v>
      </c>
      <c r="P39" s="25">
        <f t="shared" si="0"/>
        <v>0</v>
      </c>
      <c r="R39" t="s">
        <v>526</v>
      </c>
      <c r="S39" s="25">
        <v>50000</v>
      </c>
      <c r="T39" s="25">
        <f t="shared" si="3"/>
        <v>50000</v>
      </c>
      <c r="U39" s="25">
        <f t="shared" si="2"/>
        <v>47818.02</v>
      </c>
    </row>
    <row r="40" spans="1:21" x14ac:dyDescent="0.25">
      <c r="A40" s="28" t="s">
        <v>39</v>
      </c>
      <c r="B40" t="s">
        <v>530</v>
      </c>
      <c r="C40" t="s">
        <v>531</v>
      </c>
      <c r="D40">
        <v>2928.77</v>
      </c>
      <c r="E40">
        <v>130.06</v>
      </c>
      <c r="F40">
        <v>29573</v>
      </c>
      <c r="G40">
        <v>19699.259999999998</v>
      </c>
      <c r="H40" t="s">
        <v>454</v>
      </c>
      <c r="I40" t="s">
        <v>455</v>
      </c>
      <c r="J40">
        <v>19699.259999999998</v>
      </c>
      <c r="K40">
        <v>16770.490000000002</v>
      </c>
      <c r="L40">
        <v>16770.490000000002</v>
      </c>
      <c r="M40">
        <v>0</v>
      </c>
      <c r="N40">
        <v>2798.71</v>
      </c>
      <c r="O40" s="25">
        <v>19699.259999999998</v>
      </c>
      <c r="P40" s="25">
        <f t="shared" si="0"/>
        <v>0</v>
      </c>
      <c r="R40" t="s">
        <v>528</v>
      </c>
      <c r="S40" s="25">
        <v>0</v>
      </c>
      <c r="T40" s="25">
        <f t="shared" si="3"/>
        <v>0</v>
      </c>
      <c r="U40" s="25">
        <f t="shared" si="2"/>
        <v>1500</v>
      </c>
    </row>
    <row r="41" spans="1:21" x14ac:dyDescent="0.25">
      <c r="A41" s="28" t="s">
        <v>40</v>
      </c>
      <c r="B41" t="s">
        <v>532</v>
      </c>
      <c r="C41" t="s">
        <v>533</v>
      </c>
      <c r="D41">
        <v>10000</v>
      </c>
      <c r="E41">
        <v>10000</v>
      </c>
      <c r="F41">
        <v>10000</v>
      </c>
      <c r="G41">
        <v>10000</v>
      </c>
      <c r="H41" t="s">
        <v>454</v>
      </c>
      <c r="I41" t="s">
        <v>455</v>
      </c>
      <c r="J41">
        <v>10000</v>
      </c>
      <c r="K41">
        <v>0</v>
      </c>
      <c r="L41">
        <v>0</v>
      </c>
      <c r="M41">
        <v>0</v>
      </c>
      <c r="N41">
        <v>0</v>
      </c>
      <c r="O41" s="25">
        <v>10000</v>
      </c>
      <c r="P41" s="25">
        <f t="shared" si="0"/>
        <v>0</v>
      </c>
      <c r="R41" t="s">
        <v>530</v>
      </c>
      <c r="S41" s="25">
        <v>29573</v>
      </c>
      <c r="T41" s="25">
        <f t="shared" si="3"/>
        <v>29573</v>
      </c>
      <c r="U41" s="25">
        <f t="shared" si="2"/>
        <v>19699.259999999998</v>
      </c>
    </row>
    <row r="42" spans="1:21" x14ac:dyDescent="0.25">
      <c r="A42" s="28" t="s">
        <v>41</v>
      </c>
      <c r="B42" t="s">
        <v>534</v>
      </c>
      <c r="C42" t="s">
        <v>535</v>
      </c>
      <c r="D42">
        <v>2000</v>
      </c>
      <c r="E42">
        <v>2000</v>
      </c>
      <c r="F42">
        <v>2000</v>
      </c>
      <c r="G42">
        <v>2000</v>
      </c>
      <c r="H42" t="s">
        <v>454</v>
      </c>
      <c r="I42" t="s">
        <v>455</v>
      </c>
      <c r="J42">
        <v>2000</v>
      </c>
      <c r="K42">
        <v>0</v>
      </c>
      <c r="L42">
        <v>0</v>
      </c>
      <c r="M42">
        <v>0</v>
      </c>
      <c r="N42">
        <v>0</v>
      </c>
      <c r="O42" s="25">
        <v>2000</v>
      </c>
      <c r="P42" s="25">
        <f t="shared" si="0"/>
        <v>0</v>
      </c>
      <c r="R42" t="s">
        <v>532</v>
      </c>
      <c r="S42" s="25">
        <v>10000</v>
      </c>
      <c r="T42" s="25">
        <f t="shared" si="3"/>
        <v>10000</v>
      </c>
      <c r="U42" s="25">
        <f t="shared" si="2"/>
        <v>10000</v>
      </c>
    </row>
    <row r="43" spans="1:21" x14ac:dyDescent="0.25">
      <c r="A43" s="28" t="s">
        <v>42</v>
      </c>
      <c r="B43" t="s">
        <v>536</v>
      </c>
      <c r="C43" t="s">
        <v>537</v>
      </c>
      <c r="D43">
        <v>936.36</v>
      </c>
      <c r="E43">
        <v>936.36</v>
      </c>
      <c r="F43">
        <v>936.36</v>
      </c>
      <c r="G43">
        <v>936.36</v>
      </c>
      <c r="H43" t="s">
        <v>454</v>
      </c>
      <c r="I43" t="s">
        <v>455</v>
      </c>
      <c r="J43">
        <v>936.36</v>
      </c>
      <c r="K43">
        <v>0</v>
      </c>
      <c r="L43">
        <v>0</v>
      </c>
      <c r="M43">
        <v>0</v>
      </c>
      <c r="N43">
        <v>0</v>
      </c>
      <c r="O43" s="25">
        <v>936.36</v>
      </c>
      <c r="P43" s="25">
        <f t="shared" si="0"/>
        <v>0</v>
      </c>
      <c r="R43" t="s">
        <v>534</v>
      </c>
      <c r="S43" s="25">
        <v>2000</v>
      </c>
      <c r="T43" s="25">
        <f t="shared" si="3"/>
        <v>2000</v>
      </c>
      <c r="U43" s="25">
        <f t="shared" si="2"/>
        <v>2000</v>
      </c>
    </row>
    <row r="44" spans="1:21" ht="15.75" x14ac:dyDescent="0.25">
      <c r="A44" s="30" t="s">
        <v>43</v>
      </c>
      <c r="B44" t="s">
        <v>538</v>
      </c>
      <c r="C44" t="s">
        <v>539</v>
      </c>
      <c r="D44">
        <v>11841</v>
      </c>
      <c r="E44">
        <v>591</v>
      </c>
      <c r="F44">
        <v>50000</v>
      </c>
      <c r="G44">
        <v>50000</v>
      </c>
      <c r="H44" t="s">
        <v>454</v>
      </c>
      <c r="I44" t="s">
        <v>455</v>
      </c>
      <c r="J44">
        <v>50000</v>
      </c>
      <c r="K44">
        <v>38159</v>
      </c>
      <c r="L44">
        <v>38159</v>
      </c>
      <c r="M44">
        <v>0</v>
      </c>
      <c r="N44">
        <v>11250</v>
      </c>
      <c r="O44" s="25">
        <v>50000</v>
      </c>
      <c r="P44" s="25">
        <f t="shared" si="0"/>
        <v>0</v>
      </c>
      <c r="R44" t="s">
        <v>536</v>
      </c>
      <c r="S44" s="25">
        <v>936.36</v>
      </c>
      <c r="T44" s="25">
        <f t="shared" si="3"/>
        <v>936.36</v>
      </c>
      <c r="U44" s="25">
        <f t="shared" si="2"/>
        <v>936.36</v>
      </c>
    </row>
    <row r="45" spans="1:21" x14ac:dyDescent="0.25">
      <c r="A45" s="28" t="s">
        <v>44</v>
      </c>
      <c r="B45" t="s">
        <v>540</v>
      </c>
      <c r="C45" t="s">
        <v>541</v>
      </c>
      <c r="D45">
        <v>0</v>
      </c>
      <c r="E45">
        <v>0</v>
      </c>
      <c r="F45">
        <v>0</v>
      </c>
      <c r="G45">
        <v>0</v>
      </c>
      <c r="H45" t="s">
        <v>454</v>
      </c>
      <c r="I45" t="s">
        <v>455</v>
      </c>
      <c r="J45">
        <v>0</v>
      </c>
      <c r="K45">
        <v>0</v>
      </c>
      <c r="L45">
        <v>0</v>
      </c>
      <c r="M45">
        <v>0</v>
      </c>
      <c r="N45">
        <v>0</v>
      </c>
      <c r="O45" s="25">
        <v>0</v>
      </c>
      <c r="P45" s="25">
        <f t="shared" si="0"/>
        <v>0</v>
      </c>
      <c r="R45" t="s">
        <v>538</v>
      </c>
      <c r="S45" s="25">
        <v>50000</v>
      </c>
      <c r="T45" s="25">
        <f t="shared" si="3"/>
        <v>50000</v>
      </c>
      <c r="U45" s="25">
        <f t="shared" si="2"/>
        <v>50000</v>
      </c>
    </row>
    <row r="46" spans="1:21" x14ac:dyDescent="0.25">
      <c r="A46" s="28" t="s">
        <v>45</v>
      </c>
      <c r="B46" t="s">
        <v>542</v>
      </c>
      <c r="C46" t="s">
        <v>543</v>
      </c>
      <c r="D46">
        <v>1452.41</v>
      </c>
      <c r="E46">
        <v>1452.41</v>
      </c>
      <c r="F46">
        <v>9176.33</v>
      </c>
      <c r="G46">
        <v>11676.33</v>
      </c>
      <c r="H46" t="s">
        <v>454</v>
      </c>
      <c r="I46" t="s">
        <v>455</v>
      </c>
      <c r="J46">
        <v>11676.33</v>
      </c>
      <c r="K46">
        <v>10223.92</v>
      </c>
      <c r="L46">
        <v>10223.92</v>
      </c>
      <c r="M46">
        <v>0</v>
      </c>
      <c r="N46">
        <v>0</v>
      </c>
      <c r="O46" s="25">
        <v>11676.33</v>
      </c>
      <c r="P46" s="25">
        <f t="shared" si="0"/>
        <v>0</v>
      </c>
      <c r="R46" t="s">
        <v>540</v>
      </c>
      <c r="S46" s="25">
        <v>0</v>
      </c>
      <c r="T46" s="25">
        <f t="shared" si="3"/>
        <v>0</v>
      </c>
      <c r="U46" s="25">
        <f t="shared" si="2"/>
        <v>0</v>
      </c>
    </row>
    <row r="47" spans="1:21" x14ac:dyDescent="0.25">
      <c r="A47" s="28" t="s">
        <v>46</v>
      </c>
      <c r="B47" t="s">
        <v>544</v>
      </c>
      <c r="C47" t="s">
        <v>545</v>
      </c>
      <c r="D47">
        <v>7206.27</v>
      </c>
      <c r="E47">
        <v>7206.27</v>
      </c>
      <c r="F47">
        <v>10383.19</v>
      </c>
      <c r="G47">
        <v>7386.27</v>
      </c>
      <c r="H47" t="s">
        <v>454</v>
      </c>
      <c r="I47" t="s">
        <v>455</v>
      </c>
      <c r="J47">
        <v>7386.27</v>
      </c>
      <c r="K47">
        <v>180</v>
      </c>
      <c r="L47">
        <v>180</v>
      </c>
      <c r="M47">
        <v>0</v>
      </c>
      <c r="N47">
        <v>0</v>
      </c>
      <c r="O47" s="25">
        <v>7386.27</v>
      </c>
      <c r="P47" s="25">
        <f t="shared" si="0"/>
        <v>0</v>
      </c>
      <c r="R47" t="s">
        <v>542</v>
      </c>
      <c r="S47" s="25">
        <v>9176.33</v>
      </c>
      <c r="T47" s="25">
        <f t="shared" si="3"/>
        <v>9176.33</v>
      </c>
      <c r="U47" s="25">
        <f t="shared" si="2"/>
        <v>11676.33</v>
      </c>
    </row>
    <row r="48" spans="1:21" x14ac:dyDescent="0.25">
      <c r="A48" s="28" t="s">
        <v>47</v>
      </c>
      <c r="B48" t="s">
        <v>546</v>
      </c>
      <c r="C48" t="s">
        <v>547</v>
      </c>
      <c r="D48">
        <v>859.01</v>
      </c>
      <c r="E48">
        <v>0</v>
      </c>
      <c r="F48">
        <v>3798</v>
      </c>
      <c r="G48">
        <v>4294.92</v>
      </c>
      <c r="H48" t="s">
        <v>454</v>
      </c>
      <c r="I48" t="s">
        <v>455</v>
      </c>
      <c r="J48">
        <v>4294.92</v>
      </c>
      <c r="K48">
        <v>3435.91</v>
      </c>
      <c r="L48">
        <v>3435.91</v>
      </c>
      <c r="M48">
        <v>0</v>
      </c>
      <c r="N48">
        <v>859.01</v>
      </c>
      <c r="O48" s="25">
        <v>4294.92</v>
      </c>
      <c r="P48" s="25">
        <f t="shared" si="0"/>
        <v>0</v>
      </c>
      <c r="R48" t="s">
        <v>544</v>
      </c>
      <c r="S48" s="25">
        <v>10383.19</v>
      </c>
      <c r="T48" s="25">
        <f t="shared" si="3"/>
        <v>10383.19</v>
      </c>
      <c r="U48" s="25">
        <f t="shared" si="2"/>
        <v>7386.27</v>
      </c>
    </row>
    <row r="49" spans="1:21" x14ac:dyDescent="0.25">
      <c r="A49" s="28" t="s">
        <v>48</v>
      </c>
      <c r="B49" t="s">
        <v>548</v>
      </c>
      <c r="C49" t="s">
        <v>549</v>
      </c>
      <c r="D49">
        <v>221929.46</v>
      </c>
      <c r="E49">
        <v>48292.32</v>
      </c>
      <c r="F49">
        <v>991629.61</v>
      </c>
      <c r="G49">
        <v>991629.61</v>
      </c>
      <c r="H49" t="s">
        <v>454</v>
      </c>
      <c r="I49" t="s">
        <v>455</v>
      </c>
      <c r="J49">
        <v>991629.61</v>
      </c>
      <c r="K49">
        <v>769700.15</v>
      </c>
      <c r="L49">
        <v>769700.15</v>
      </c>
      <c r="M49">
        <v>0</v>
      </c>
      <c r="N49">
        <v>173637.14</v>
      </c>
      <c r="O49" s="25">
        <v>991629.61</v>
      </c>
      <c r="P49" s="25">
        <f t="shared" si="0"/>
        <v>0</v>
      </c>
      <c r="R49" t="s">
        <v>546</v>
      </c>
      <c r="S49" s="25">
        <v>3798</v>
      </c>
      <c r="T49" s="25">
        <f t="shared" si="3"/>
        <v>3798</v>
      </c>
      <c r="U49" s="25">
        <f t="shared" si="2"/>
        <v>4294.92</v>
      </c>
    </row>
    <row r="50" spans="1:21" x14ac:dyDescent="0.25">
      <c r="A50" s="28" t="s">
        <v>49</v>
      </c>
      <c r="B50" t="s">
        <v>550</v>
      </c>
      <c r="C50" t="s">
        <v>551</v>
      </c>
      <c r="D50">
        <v>0</v>
      </c>
      <c r="E50">
        <v>0</v>
      </c>
      <c r="F50">
        <v>20282.7</v>
      </c>
      <c r="G50">
        <v>45134.51</v>
      </c>
      <c r="H50" t="s">
        <v>454</v>
      </c>
      <c r="I50" t="s">
        <v>455</v>
      </c>
      <c r="J50">
        <v>45134.51</v>
      </c>
      <c r="K50">
        <v>45134.51</v>
      </c>
      <c r="L50">
        <v>45134.51</v>
      </c>
      <c r="M50">
        <v>0</v>
      </c>
      <c r="N50">
        <v>0</v>
      </c>
      <c r="O50" s="25">
        <v>45134.51</v>
      </c>
      <c r="P50" s="25">
        <f t="shared" si="0"/>
        <v>0</v>
      </c>
      <c r="R50" t="s">
        <v>548</v>
      </c>
      <c r="S50" s="25">
        <v>991629.61</v>
      </c>
      <c r="T50" s="25">
        <f t="shared" si="3"/>
        <v>991629.61</v>
      </c>
      <c r="U50" s="25">
        <f t="shared" si="2"/>
        <v>991629.61</v>
      </c>
    </row>
    <row r="51" spans="1:21" x14ac:dyDescent="0.25">
      <c r="A51" s="28" t="s">
        <v>50</v>
      </c>
      <c r="B51" t="s">
        <v>552</v>
      </c>
      <c r="C51" t="s">
        <v>553</v>
      </c>
      <c r="D51">
        <v>217028.76</v>
      </c>
      <c r="E51">
        <v>204432.27</v>
      </c>
      <c r="F51">
        <v>474068.82</v>
      </c>
      <c r="G51">
        <v>474068.82</v>
      </c>
      <c r="H51" t="s">
        <v>454</v>
      </c>
      <c r="I51" t="s">
        <v>455</v>
      </c>
      <c r="J51">
        <v>474068.82</v>
      </c>
      <c r="K51">
        <v>257040.06</v>
      </c>
      <c r="L51">
        <v>257040.06</v>
      </c>
      <c r="M51">
        <v>0</v>
      </c>
      <c r="N51">
        <v>12596.49</v>
      </c>
      <c r="O51" s="25">
        <v>474068.82</v>
      </c>
      <c r="P51" s="25">
        <f t="shared" si="0"/>
        <v>0</v>
      </c>
      <c r="R51" t="s">
        <v>550</v>
      </c>
      <c r="S51" s="25">
        <v>20282.7</v>
      </c>
      <c r="T51" s="25">
        <f t="shared" si="3"/>
        <v>20282.7</v>
      </c>
      <c r="U51" s="25">
        <f t="shared" si="2"/>
        <v>45134.51</v>
      </c>
    </row>
    <row r="52" spans="1:21" x14ac:dyDescent="0.25">
      <c r="A52" s="28" t="s">
        <v>51</v>
      </c>
      <c r="B52" t="s">
        <v>554</v>
      </c>
      <c r="C52" t="s">
        <v>555</v>
      </c>
      <c r="D52">
        <v>51509.57</v>
      </c>
      <c r="E52">
        <v>37831.97</v>
      </c>
      <c r="F52">
        <v>115836.51</v>
      </c>
      <c r="G52">
        <v>117031.51</v>
      </c>
      <c r="H52" t="s">
        <v>454</v>
      </c>
      <c r="I52" t="s">
        <v>455</v>
      </c>
      <c r="J52">
        <v>117031.51</v>
      </c>
      <c r="K52">
        <v>65521.94</v>
      </c>
      <c r="L52">
        <v>65521.94</v>
      </c>
      <c r="M52">
        <v>0</v>
      </c>
      <c r="N52">
        <v>13677.6</v>
      </c>
      <c r="O52" s="25">
        <v>117031.51</v>
      </c>
      <c r="P52" s="25">
        <f t="shared" si="0"/>
        <v>0</v>
      </c>
      <c r="R52" t="s">
        <v>552</v>
      </c>
      <c r="S52" s="25">
        <v>474068.82</v>
      </c>
      <c r="T52" s="25">
        <f t="shared" si="3"/>
        <v>474068.82</v>
      </c>
      <c r="U52" s="25">
        <f t="shared" si="2"/>
        <v>474068.82</v>
      </c>
    </row>
    <row r="53" spans="1:21" x14ac:dyDescent="0.25">
      <c r="A53" s="28" t="s">
        <v>52</v>
      </c>
      <c r="B53" t="s">
        <v>556</v>
      </c>
      <c r="C53" t="s">
        <v>557</v>
      </c>
      <c r="D53">
        <v>73377.929999999993</v>
      </c>
      <c r="E53">
        <v>26761.82</v>
      </c>
      <c r="F53">
        <v>268475.09999999998</v>
      </c>
      <c r="G53">
        <v>268475.09999999998</v>
      </c>
      <c r="H53" t="s">
        <v>454</v>
      </c>
      <c r="I53" t="s">
        <v>455</v>
      </c>
      <c r="J53">
        <v>268475.09999999998</v>
      </c>
      <c r="K53">
        <v>195097.17</v>
      </c>
      <c r="L53">
        <v>195097.17</v>
      </c>
      <c r="M53">
        <v>0</v>
      </c>
      <c r="N53">
        <v>46616.11</v>
      </c>
      <c r="O53" s="25">
        <v>268475.09999999998</v>
      </c>
      <c r="P53" s="25">
        <f t="shared" si="0"/>
        <v>0</v>
      </c>
      <c r="R53" t="s">
        <v>554</v>
      </c>
      <c r="S53" s="25">
        <v>115836.51</v>
      </c>
      <c r="T53" s="25">
        <f t="shared" si="3"/>
        <v>115836.51</v>
      </c>
      <c r="U53" s="25">
        <f t="shared" si="2"/>
        <v>117031.51</v>
      </c>
    </row>
    <row r="54" spans="1:21" x14ac:dyDescent="0.25">
      <c r="A54" s="28" t="s">
        <v>53</v>
      </c>
      <c r="B54" t="s">
        <v>558</v>
      </c>
      <c r="C54" t="s">
        <v>559</v>
      </c>
      <c r="D54">
        <v>48339.94</v>
      </c>
      <c r="E54">
        <v>48339.94</v>
      </c>
      <c r="F54">
        <v>94158.24</v>
      </c>
      <c r="G54">
        <v>68515.42</v>
      </c>
      <c r="H54" t="s">
        <v>454</v>
      </c>
      <c r="I54" t="s">
        <v>455</v>
      </c>
      <c r="J54">
        <v>68515.42</v>
      </c>
      <c r="K54">
        <v>20175.48</v>
      </c>
      <c r="L54">
        <v>20175.48</v>
      </c>
      <c r="M54">
        <v>0</v>
      </c>
      <c r="N54">
        <v>0</v>
      </c>
      <c r="O54" s="25">
        <v>68515.42</v>
      </c>
      <c r="P54" s="25">
        <f t="shared" si="0"/>
        <v>0</v>
      </c>
      <c r="R54" t="s">
        <v>556</v>
      </c>
      <c r="S54" s="25">
        <v>268475.09999999998</v>
      </c>
      <c r="T54" s="25">
        <f t="shared" si="3"/>
        <v>268475.09999999998</v>
      </c>
      <c r="U54" s="25">
        <f t="shared" si="2"/>
        <v>268475.09999999998</v>
      </c>
    </row>
    <row r="55" spans="1:21" x14ac:dyDescent="0.25">
      <c r="A55" s="28" t="s">
        <v>54</v>
      </c>
      <c r="B55" t="s">
        <v>560</v>
      </c>
      <c r="C55" t="s">
        <v>561</v>
      </c>
      <c r="D55">
        <v>138594.65</v>
      </c>
      <c r="E55">
        <v>136975.71</v>
      </c>
      <c r="F55">
        <v>250057.02</v>
      </c>
      <c r="G55">
        <v>221057.02</v>
      </c>
      <c r="H55" t="s">
        <v>454</v>
      </c>
      <c r="I55" t="s">
        <v>455</v>
      </c>
      <c r="J55">
        <v>221057.02</v>
      </c>
      <c r="K55">
        <v>82462.37</v>
      </c>
      <c r="L55">
        <v>82462.37</v>
      </c>
      <c r="M55">
        <v>0</v>
      </c>
      <c r="N55">
        <v>1618.94</v>
      </c>
      <c r="O55" s="25">
        <v>221057.02</v>
      </c>
      <c r="P55" s="25">
        <f t="shared" si="0"/>
        <v>0</v>
      </c>
      <c r="R55" t="s">
        <v>558</v>
      </c>
      <c r="S55" s="25">
        <v>94158.24</v>
      </c>
      <c r="T55" s="25">
        <f t="shared" si="3"/>
        <v>94158.24</v>
      </c>
      <c r="U55" s="25">
        <f t="shared" si="2"/>
        <v>68515.42</v>
      </c>
    </row>
    <row r="56" spans="1:21" x14ac:dyDescent="0.25">
      <c r="A56" s="28" t="s">
        <v>55</v>
      </c>
      <c r="B56" t="s">
        <v>562</v>
      </c>
      <c r="C56" t="s">
        <v>563</v>
      </c>
      <c r="D56">
        <v>27216.29</v>
      </c>
      <c r="E56">
        <v>2279.89</v>
      </c>
      <c r="F56">
        <v>113325.06</v>
      </c>
      <c r="G56">
        <v>142715.31</v>
      </c>
      <c r="H56" t="s">
        <v>454</v>
      </c>
      <c r="I56" t="s">
        <v>455</v>
      </c>
      <c r="J56">
        <v>142715.31</v>
      </c>
      <c r="K56">
        <v>115499.02</v>
      </c>
      <c r="L56">
        <v>115499.02</v>
      </c>
      <c r="M56">
        <v>0</v>
      </c>
      <c r="N56">
        <v>24936.400000000001</v>
      </c>
      <c r="O56" s="25">
        <v>142715.31</v>
      </c>
      <c r="P56" s="25">
        <f t="shared" si="0"/>
        <v>0</v>
      </c>
      <c r="R56" t="s">
        <v>560</v>
      </c>
      <c r="S56" s="25">
        <v>250057.02</v>
      </c>
      <c r="T56" s="25">
        <f t="shared" si="3"/>
        <v>250057.02</v>
      </c>
      <c r="U56" s="25">
        <f t="shared" si="2"/>
        <v>221057.02</v>
      </c>
    </row>
    <row r="57" spans="1:21" x14ac:dyDescent="0.25">
      <c r="A57" s="28" t="s">
        <v>56</v>
      </c>
      <c r="B57" t="s">
        <v>564</v>
      </c>
      <c r="C57" t="s">
        <v>565</v>
      </c>
      <c r="D57">
        <v>3498.58</v>
      </c>
      <c r="E57">
        <v>3236.08</v>
      </c>
      <c r="F57">
        <v>16719.8</v>
      </c>
      <c r="G57">
        <v>16719.8</v>
      </c>
      <c r="H57" t="s">
        <v>454</v>
      </c>
      <c r="I57" t="s">
        <v>455</v>
      </c>
      <c r="J57">
        <v>16719.8</v>
      </c>
      <c r="K57">
        <v>13221.22</v>
      </c>
      <c r="L57">
        <v>13221.22</v>
      </c>
      <c r="M57">
        <v>0</v>
      </c>
      <c r="N57">
        <v>262.5</v>
      </c>
      <c r="O57" s="25">
        <v>16719.8</v>
      </c>
      <c r="P57" s="25">
        <f t="shared" si="0"/>
        <v>0</v>
      </c>
      <c r="R57" t="s">
        <v>562</v>
      </c>
      <c r="S57" s="25">
        <v>113325.06</v>
      </c>
      <c r="T57" s="25">
        <f t="shared" si="3"/>
        <v>113325.06</v>
      </c>
      <c r="U57" s="25">
        <f t="shared" si="2"/>
        <v>142715.31</v>
      </c>
    </row>
    <row r="58" spans="1:21" x14ac:dyDescent="0.25">
      <c r="A58" s="28" t="s">
        <v>57</v>
      </c>
      <c r="B58" t="s">
        <v>566</v>
      </c>
      <c r="C58" t="s">
        <v>567</v>
      </c>
      <c r="D58">
        <v>1040.4000000000001</v>
      </c>
      <c r="E58">
        <v>1040.4000000000001</v>
      </c>
      <c r="F58">
        <v>1040.4000000000001</v>
      </c>
      <c r="G58">
        <v>1040.4000000000001</v>
      </c>
      <c r="H58" t="s">
        <v>454</v>
      </c>
      <c r="I58" t="s">
        <v>455</v>
      </c>
      <c r="J58">
        <v>1040.4000000000001</v>
      </c>
      <c r="K58">
        <v>0</v>
      </c>
      <c r="L58">
        <v>0</v>
      </c>
      <c r="M58">
        <v>0</v>
      </c>
      <c r="N58">
        <v>0</v>
      </c>
      <c r="O58" s="25">
        <v>1040.4000000000001</v>
      </c>
      <c r="P58" s="25">
        <f t="shared" si="0"/>
        <v>0</v>
      </c>
      <c r="R58" t="s">
        <v>564</v>
      </c>
      <c r="S58" s="25">
        <v>16719.8</v>
      </c>
      <c r="T58" s="25">
        <f t="shared" si="3"/>
        <v>16719.8</v>
      </c>
      <c r="U58" s="25">
        <f t="shared" si="2"/>
        <v>16719.8</v>
      </c>
    </row>
    <row r="59" spans="1:21" x14ac:dyDescent="0.25">
      <c r="A59" s="28" t="s">
        <v>58</v>
      </c>
      <c r="B59" t="s">
        <v>568</v>
      </c>
      <c r="C59" t="s">
        <v>569</v>
      </c>
      <c r="D59">
        <v>29537.27</v>
      </c>
      <c r="E59">
        <v>29537.27</v>
      </c>
      <c r="F59">
        <v>42136.2</v>
      </c>
      <c r="G59">
        <v>41528.49</v>
      </c>
      <c r="H59" t="s">
        <v>454</v>
      </c>
      <c r="I59" t="s">
        <v>455</v>
      </c>
      <c r="J59">
        <v>41528.49</v>
      </c>
      <c r="K59">
        <v>11991.22</v>
      </c>
      <c r="L59">
        <v>11991.22</v>
      </c>
      <c r="M59">
        <v>0</v>
      </c>
      <c r="N59">
        <v>0</v>
      </c>
      <c r="O59" s="25">
        <v>41528.49</v>
      </c>
      <c r="P59" s="25">
        <f t="shared" si="0"/>
        <v>0</v>
      </c>
      <c r="R59" t="s">
        <v>566</v>
      </c>
      <c r="S59" s="25">
        <v>1040.4000000000001</v>
      </c>
      <c r="T59" s="25">
        <f t="shared" si="3"/>
        <v>1040.4000000000001</v>
      </c>
      <c r="U59" s="25">
        <f t="shared" si="2"/>
        <v>1040.4000000000001</v>
      </c>
    </row>
    <row r="60" spans="1:21" x14ac:dyDescent="0.25">
      <c r="A60" s="28" t="s">
        <v>59</v>
      </c>
      <c r="B60" t="s">
        <v>570</v>
      </c>
      <c r="C60" t="s">
        <v>571</v>
      </c>
      <c r="D60">
        <v>0</v>
      </c>
      <c r="E60">
        <v>0</v>
      </c>
      <c r="F60">
        <v>93.64</v>
      </c>
      <c r="G60">
        <v>701.35</v>
      </c>
      <c r="H60" t="s">
        <v>454</v>
      </c>
      <c r="I60" t="s">
        <v>455</v>
      </c>
      <c r="J60">
        <v>701.35</v>
      </c>
      <c r="K60">
        <v>701.35</v>
      </c>
      <c r="L60">
        <v>701.35</v>
      </c>
      <c r="M60">
        <v>0</v>
      </c>
      <c r="N60">
        <v>0</v>
      </c>
      <c r="O60" s="25">
        <v>701.35</v>
      </c>
      <c r="P60" s="25">
        <f t="shared" si="0"/>
        <v>0</v>
      </c>
      <c r="R60" t="s">
        <v>568</v>
      </c>
      <c r="S60" s="25">
        <v>42136.2</v>
      </c>
      <c r="T60" s="25">
        <f t="shared" si="3"/>
        <v>42136.2</v>
      </c>
      <c r="U60" s="25">
        <f t="shared" si="2"/>
        <v>41528.49</v>
      </c>
    </row>
    <row r="61" spans="1:21" x14ac:dyDescent="0.25">
      <c r="A61" s="28" t="s">
        <v>60</v>
      </c>
      <c r="B61" t="s">
        <v>572</v>
      </c>
      <c r="C61" t="s">
        <v>573</v>
      </c>
      <c r="D61">
        <v>19979.8</v>
      </c>
      <c r="E61">
        <v>0</v>
      </c>
      <c r="F61">
        <v>64437</v>
      </c>
      <c r="G61">
        <v>66599.399999999994</v>
      </c>
      <c r="H61" t="s">
        <v>454</v>
      </c>
      <c r="I61" t="s">
        <v>455</v>
      </c>
      <c r="J61">
        <v>66599.399999999994</v>
      </c>
      <c r="K61">
        <v>46619.6</v>
      </c>
      <c r="L61">
        <v>46619.6</v>
      </c>
      <c r="M61">
        <v>0</v>
      </c>
      <c r="N61">
        <v>19979.8</v>
      </c>
      <c r="O61" s="25">
        <v>66599.399999999994</v>
      </c>
      <c r="P61" s="25">
        <f t="shared" si="0"/>
        <v>0</v>
      </c>
      <c r="R61" t="s">
        <v>570</v>
      </c>
      <c r="S61" s="25">
        <v>93.64</v>
      </c>
      <c r="T61" s="25">
        <f t="shared" si="3"/>
        <v>93.64</v>
      </c>
      <c r="U61" s="25">
        <f t="shared" si="2"/>
        <v>701.35</v>
      </c>
    </row>
    <row r="62" spans="1:21" x14ac:dyDescent="0.25">
      <c r="A62" s="28" t="s">
        <v>61</v>
      </c>
      <c r="B62" t="s">
        <v>574</v>
      </c>
      <c r="C62" t="s">
        <v>575</v>
      </c>
      <c r="D62">
        <v>0</v>
      </c>
      <c r="E62">
        <v>0</v>
      </c>
      <c r="F62">
        <v>0</v>
      </c>
      <c r="G62">
        <v>0</v>
      </c>
      <c r="H62" t="s">
        <v>454</v>
      </c>
      <c r="I62" t="s">
        <v>455</v>
      </c>
      <c r="J62">
        <v>0</v>
      </c>
      <c r="K62">
        <v>0</v>
      </c>
      <c r="L62">
        <v>0</v>
      </c>
      <c r="M62">
        <v>0</v>
      </c>
      <c r="N62">
        <v>0</v>
      </c>
      <c r="O62" s="25">
        <v>0</v>
      </c>
      <c r="P62" s="25">
        <f t="shared" si="0"/>
        <v>0</v>
      </c>
      <c r="R62" t="s">
        <v>572</v>
      </c>
      <c r="S62" s="25">
        <v>64437</v>
      </c>
      <c r="T62" s="25">
        <f t="shared" si="3"/>
        <v>64437</v>
      </c>
      <c r="U62" s="25">
        <f t="shared" si="2"/>
        <v>66599.399999999994</v>
      </c>
    </row>
    <row r="63" spans="1:21" x14ac:dyDescent="0.25">
      <c r="A63" s="28" t="s">
        <v>62</v>
      </c>
      <c r="B63" t="s">
        <v>576</v>
      </c>
      <c r="C63" t="s">
        <v>577</v>
      </c>
      <c r="D63">
        <v>64496.2</v>
      </c>
      <c r="E63">
        <v>0</v>
      </c>
      <c r="F63">
        <v>356541</v>
      </c>
      <c r="G63">
        <v>380335.06</v>
      </c>
      <c r="H63" t="s">
        <v>454</v>
      </c>
      <c r="I63" t="s">
        <v>455</v>
      </c>
      <c r="J63">
        <v>380335.06</v>
      </c>
      <c r="K63">
        <v>315838.86</v>
      </c>
      <c r="L63">
        <v>315838.86</v>
      </c>
      <c r="M63">
        <v>0</v>
      </c>
      <c r="N63">
        <v>64496.2</v>
      </c>
      <c r="O63" s="25">
        <v>380335.06</v>
      </c>
      <c r="P63" s="25">
        <f t="shared" si="0"/>
        <v>0</v>
      </c>
      <c r="R63" t="s">
        <v>574</v>
      </c>
      <c r="S63" s="25">
        <v>0</v>
      </c>
      <c r="T63" s="25">
        <f t="shared" si="3"/>
        <v>0</v>
      </c>
      <c r="U63" s="25">
        <f t="shared" si="2"/>
        <v>0</v>
      </c>
    </row>
    <row r="64" spans="1:21" x14ac:dyDescent="0.25">
      <c r="A64" s="28" t="s">
        <v>63</v>
      </c>
      <c r="B64" t="s">
        <v>578</v>
      </c>
      <c r="C64" t="s">
        <v>579</v>
      </c>
      <c r="D64">
        <v>92.88</v>
      </c>
      <c r="E64">
        <v>92.88</v>
      </c>
      <c r="F64">
        <v>120000</v>
      </c>
      <c r="G64">
        <v>120000</v>
      </c>
      <c r="H64" t="s">
        <v>454</v>
      </c>
      <c r="I64" t="s">
        <v>455</v>
      </c>
      <c r="J64">
        <v>120000</v>
      </c>
      <c r="K64">
        <v>119907.12</v>
      </c>
      <c r="L64">
        <v>119907.12</v>
      </c>
      <c r="M64">
        <v>0</v>
      </c>
      <c r="N64">
        <v>0</v>
      </c>
      <c r="O64" s="25">
        <v>120000</v>
      </c>
      <c r="P64" s="25">
        <f t="shared" si="0"/>
        <v>0</v>
      </c>
      <c r="R64" t="s">
        <v>576</v>
      </c>
      <c r="S64" s="25">
        <v>356541</v>
      </c>
      <c r="T64" s="25">
        <f t="shared" si="3"/>
        <v>356541</v>
      </c>
      <c r="U64" s="25">
        <f t="shared" si="2"/>
        <v>380335.06</v>
      </c>
    </row>
    <row r="65" spans="1:21" x14ac:dyDescent="0.25">
      <c r="A65" s="28" t="s">
        <v>64</v>
      </c>
      <c r="B65" t="s">
        <v>580</v>
      </c>
      <c r="C65" t="s">
        <v>581</v>
      </c>
      <c r="D65">
        <v>7011.61</v>
      </c>
      <c r="E65">
        <v>7011.61</v>
      </c>
      <c r="F65">
        <v>13005</v>
      </c>
      <c r="G65">
        <v>7011.61</v>
      </c>
      <c r="H65" t="s">
        <v>454</v>
      </c>
      <c r="I65" t="s">
        <v>455</v>
      </c>
      <c r="J65">
        <v>7011.61</v>
      </c>
      <c r="K65">
        <v>0</v>
      </c>
      <c r="L65">
        <v>0</v>
      </c>
      <c r="M65">
        <v>0</v>
      </c>
      <c r="N65">
        <v>0</v>
      </c>
      <c r="O65" s="25">
        <v>7011.61</v>
      </c>
      <c r="P65" s="25">
        <f t="shared" si="0"/>
        <v>0</v>
      </c>
      <c r="R65" t="s">
        <v>578</v>
      </c>
      <c r="S65" s="25">
        <v>120000</v>
      </c>
      <c r="T65" s="25">
        <f t="shared" si="3"/>
        <v>120000</v>
      </c>
      <c r="U65" s="25">
        <f t="shared" si="2"/>
        <v>120000</v>
      </c>
    </row>
    <row r="66" spans="1:21" x14ac:dyDescent="0.25">
      <c r="A66" s="28" t="s">
        <v>65</v>
      </c>
      <c r="B66" t="s">
        <v>582</v>
      </c>
      <c r="C66" t="s">
        <v>583</v>
      </c>
      <c r="D66">
        <v>0</v>
      </c>
      <c r="E66">
        <v>0</v>
      </c>
      <c r="F66">
        <v>0</v>
      </c>
      <c r="G66">
        <v>0</v>
      </c>
      <c r="H66" t="s">
        <v>454</v>
      </c>
      <c r="I66" t="s">
        <v>455</v>
      </c>
      <c r="J66">
        <v>0</v>
      </c>
      <c r="K66">
        <v>0</v>
      </c>
      <c r="L66">
        <v>0</v>
      </c>
      <c r="M66">
        <v>0</v>
      </c>
      <c r="N66">
        <v>0</v>
      </c>
      <c r="O66" s="25">
        <v>0</v>
      </c>
      <c r="P66" s="25">
        <f t="shared" si="0"/>
        <v>0</v>
      </c>
      <c r="R66" t="s">
        <v>580</v>
      </c>
      <c r="S66" s="25">
        <v>13005</v>
      </c>
      <c r="T66" s="25">
        <f t="shared" si="3"/>
        <v>13005</v>
      </c>
      <c r="U66" s="25">
        <f t="shared" si="2"/>
        <v>7011.61</v>
      </c>
    </row>
    <row r="67" spans="1:21" x14ac:dyDescent="0.25">
      <c r="A67" s="28" t="s">
        <v>66</v>
      </c>
      <c r="B67" t="s">
        <v>584</v>
      </c>
      <c r="C67" t="s">
        <v>585</v>
      </c>
      <c r="D67">
        <v>0</v>
      </c>
      <c r="E67">
        <v>0</v>
      </c>
      <c r="F67">
        <v>12063.44</v>
      </c>
      <c r="G67">
        <v>15906.83</v>
      </c>
      <c r="H67" t="s">
        <v>454</v>
      </c>
      <c r="I67" t="s">
        <v>455</v>
      </c>
      <c r="J67">
        <v>15906.83</v>
      </c>
      <c r="K67">
        <v>15906.83</v>
      </c>
      <c r="L67">
        <v>15906.83</v>
      </c>
      <c r="M67">
        <v>0</v>
      </c>
      <c r="N67">
        <v>0</v>
      </c>
      <c r="O67" s="25">
        <v>15906.83</v>
      </c>
      <c r="P67" s="25">
        <f t="shared" ref="P67:P130" si="4">J67-O67</f>
        <v>0</v>
      </c>
      <c r="R67" t="s">
        <v>582</v>
      </c>
      <c r="S67" s="25">
        <v>0</v>
      </c>
      <c r="T67" s="25">
        <f t="shared" ref="T67:T98" si="5">S67-AA67</f>
        <v>0</v>
      </c>
      <c r="U67" s="25">
        <f t="shared" si="2"/>
        <v>0</v>
      </c>
    </row>
    <row r="68" spans="1:21" x14ac:dyDescent="0.25">
      <c r="A68" s="28" t="s">
        <v>67</v>
      </c>
      <c r="B68" t="s">
        <v>586</v>
      </c>
      <c r="C68" t="s">
        <v>587</v>
      </c>
      <c r="D68">
        <v>5205.57</v>
      </c>
      <c r="E68">
        <v>4.3</v>
      </c>
      <c r="F68">
        <v>239838</v>
      </c>
      <c r="G68">
        <v>241988</v>
      </c>
      <c r="H68" t="s">
        <v>454</v>
      </c>
      <c r="I68" t="s">
        <v>455</v>
      </c>
      <c r="J68">
        <v>241988</v>
      </c>
      <c r="K68">
        <v>236782.43</v>
      </c>
      <c r="L68">
        <v>236782.43</v>
      </c>
      <c r="M68">
        <v>0</v>
      </c>
      <c r="N68">
        <v>5201.2700000000004</v>
      </c>
      <c r="O68" s="25">
        <v>241988</v>
      </c>
      <c r="P68" s="25">
        <f t="shared" si="4"/>
        <v>0</v>
      </c>
      <c r="R68" t="s">
        <v>584</v>
      </c>
      <c r="S68" s="25">
        <v>12063.44</v>
      </c>
      <c r="T68" s="25">
        <f t="shared" si="5"/>
        <v>12063.44</v>
      </c>
      <c r="U68" s="25">
        <f t="shared" ref="U68:U131" si="6">(VLOOKUP(R68,B66:N284,9))</f>
        <v>15906.83</v>
      </c>
    </row>
    <row r="69" spans="1:21" x14ac:dyDescent="0.25">
      <c r="A69" s="28" t="s">
        <v>68</v>
      </c>
      <c r="B69" t="s">
        <v>588</v>
      </c>
      <c r="C69" t="s">
        <v>589</v>
      </c>
      <c r="D69">
        <v>0</v>
      </c>
      <c r="E69">
        <v>0</v>
      </c>
      <c r="F69">
        <v>0</v>
      </c>
      <c r="G69">
        <v>0</v>
      </c>
      <c r="H69" t="s">
        <v>454</v>
      </c>
      <c r="I69" t="s">
        <v>455</v>
      </c>
      <c r="J69">
        <v>0</v>
      </c>
      <c r="K69">
        <v>0</v>
      </c>
      <c r="L69">
        <v>0</v>
      </c>
      <c r="M69">
        <v>0</v>
      </c>
      <c r="N69">
        <v>0</v>
      </c>
      <c r="P69" s="25">
        <f t="shared" si="4"/>
        <v>0</v>
      </c>
      <c r="R69" t="s">
        <v>586</v>
      </c>
      <c r="S69" s="25">
        <v>239838</v>
      </c>
      <c r="T69" s="25">
        <f t="shared" si="5"/>
        <v>239838</v>
      </c>
      <c r="U69" s="25">
        <f t="shared" si="6"/>
        <v>241988</v>
      </c>
    </row>
    <row r="70" spans="1:21" x14ac:dyDescent="0.25">
      <c r="A70" s="28" t="s">
        <v>69</v>
      </c>
      <c r="B70" t="s">
        <v>590</v>
      </c>
      <c r="C70" t="s">
        <v>591</v>
      </c>
      <c r="D70">
        <v>47821.35</v>
      </c>
      <c r="E70">
        <v>225</v>
      </c>
      <c r="F70">
        <v>269995.25</v>
      </c>
      <c r="G70">
        <v>285426.71000000002</v>
      </c>
      <c r="H70" t="s">
        <v>454</v>
      </c>
      <c r="I70" t="s">
        <v>455</v>
      </c>
      <c r="J70">
        <v>285426.71000000002</v>
      </c>
      <c r="K70">
        <v>237605.36</v>
      </c>
      <c r="L70">
        <v>237605.36</v>
      </c>
      <c r="M70">
        <v>0</v>
      </c>
      <c r="N70">
        <v>47596.35</v>
      </c>
      <c r="O70" s="25">
        <v>285426.71000000002</v>
      </c>
      <c r="P70" s="25">
        <f t="shared" si="4"/>
        <v>0</v>
      </c>
      <c r="R70" t="s">
        <v>590</v>
      </c>
      <c r="S70" s="25">
        <v>269995.25</v>
      </c>
      <c r="T70" s="25">
        <f t="shared" si="5"/>
        <v>269995.25</v>
      </c>
      <c r="U70" s="25">
        <f t="shared" si="6"/>
        <v>285426.71000000002</v>
      </c>
    </row>
    <row r="71" spans="1:21" x14ac:dyDescent="0.25">
      <c r="A71" s="28" t="s">
        <v>70</v>
      </c>
      <c r="B71" t="s">
        <v>592</v>
      </c>
      <c r="C71" t="s">
        <v>593</v>
      </c>
      <c r="D71">
        <v>7847.02</v>
      </c>
      <c r="E71">
        <v>0</v>
      </c>
      <c r="F71">
        <v>34534.28</v>
      </c>
      <c r="G71">
        <v>37666</v>
      </c>
      <c r="H71" t="s">
        <v>454</v>
      </c>
      <c r="I71" t="s">
        <v>455</v>
      </c>
      <c r="J71">
        <v>37666</v>
      </c>
      <c r="K71">
        <v>29818.98</v>
      </c>
      <c r="L71">
        <v>29818.98</v>
      </c>
      <c r="M71">
        <v>0</v>
      </c>
      <c r="N71">
        <v>7847.02</v>
      </c>
      <c r="O71" s="25">
        <v>37666</v>
      </c>
      <c r="P71" s="25">
        <f t="shared" si="4"/>
        <v>0</v>
      </c>
      <c r="R71" t="s">
        <v>592</v>
      </c>
      <c r="S71" s="25">
        <v>34534.28</v>
      </c>
      <c r="T71" s="25">
        <f t="shared" si="5"/>
        <v>34534.28</v>
      </c>
      <c r="U71" s="25">
        <f t="shared" si="6"/>
        <v>37666</v>
      </c>
    </row>
    <row r="72" spans="1:21" x14ac:dyDescent="0.25">
      <c r="A72" s="28" t="s">
        <v>71</v>
      </c>
      <c r="B72" t="s">
        <v>594</v>
      </c>
      <c r="C72" t="s">
        <v>595</v>
      </c>
      <c r="D72">
        <v>0</v>
      </c>
      <c r="E72">
        <v>0</v>
      </c>
      <c r="F72">
        <v>0</v>
      </c>
      <c r="G72">
        <v>0</v>
      </c>
      <c r="H72" t="s">
        <v>454</v>
      </c>
      <c r="I72" t="s">
        <v>455</v>
      </c>
      <c r="J72">
        <v>0</v>
      </c>
      <c r="K72">
        <v>0</v>
      </c>
      <c r="L72">
        <v>0</v>
      </c>
      <c r="M72">
        <v>0</v>
      </c>
      <c r="N72">
        <v>0</v>
      </c>
      <c r="O72" s="25">
        <v>0</v>
      </c>
      <c r="P72" s="25">
        <f t="shared" si="4"/>
        <v>0</v>
      </c>
      <c r="R72" t="s">
        <v>594</v>
      </c>
      <c r="S72" s="25">
        <v>0</v>
      </c>
      <c r="T72" s="25">
        <f t="shared" si="5"/>
        <v>0</v>
      </c>
      <c r="U72" s="25">
        <f t="shared" si="6"/>
        <v>0</v>
      </c>
    </row>
    <row r="73" spans="1:21" x14ac:dyDescent="0.25">
      <c r="A73" s="28" t="s">
        <v>72</v>
      </c>
      <c r="B73" t="s">
        <v>596</v>
      </c>
      <c r="C73" t="s">
        <v>597</v>
      </c>
      <c r="D73">
        <v>9310.1200000000008</v>
      </c>
      <c r="E73">
        <v>9310.1200000000008</v>
      </c>
      <c r="F73">
        <v>23373.3</v>
      </c>
      <c r="G73">
        <v>9310.1200000000008</v>
      </c>
      <c r="H73" t="s">
        <v>454</v>
      </c>
      <c r="I73" t="s">
        <v>455</v>
      </c>
      <c r="J73">
        <v>9310.1200000000008</v>
      </c>
      <c r="K73">
        <v>0</v>
      </c>
      <c r="L73">
        <v>0</v>
      </c>
      <c r="M73">
        <v>0</v>
      </c>
      <c r="N73">
        <v>0</v>
      </c>
      <c r="O73" s="25">
        <v>9310.1200000000008</v>
      </c>
      <c r="P73" s="25">
        <f t="shared" si="4"/>
        <v>0</v>
      </c>
      <c r="R73" t="s">
        <v>596</v>
      </c>
      <c r="S73" s="25">
        <v>23373.3</v>
      </c>
      <c r="T73" s="25">
        <f t="shared" si="5"/>
        <v>23373.3</v>
      </c>
      <c r="U73" s="25">
        <f t="shared" si="6"/>
        <v>9310.1200000000008</v>
      </c>
    </row>
    <row r="74" spans="1:21" x14ac:dyDescent="0.25">
      <c r="A74" s="28" t="s">
        <v>73</v>
      </c>
      <c r="B74" t="s">
        <v>598</v>
      </c>
      <c r="C74" t="s">
        <v>599</v>
      </c>
      <c r="D74">
        <v>536.6</v>
      </c>
      <c r="E74">
        <v>536.6</v>
      </c>
      <c r="F74">
        <v>561</v>
      </c>
      <c r="G74">
        <v>561</v>
      </c>
      <c r="H74" t="s">
        <v>454</v>
      </c>
      <c r="I74" t="s">
        <v>455</v>
      </c>
      <c r="J74">
        <v>561</v>
      </c>
      <c r="K74">
        <v>24.4</v>
      </c>
      <c r="L74">
        <v>24.4</v>
      </c>
      <c r="M74">
        <v>0</v>
      </c>
      <c r="N74">
        <v>0</v>
      </c>
      <c r="O74" s="25">
        <v>561</v>
      </c>
      <c r="P74" s="25">
        <f t="shared" si="4"/>
        <v>0</v>
      </c>
      <c r="R74" t="s">
        <v>598</v>
      </c>
      <c r="S74" s="25">
        <v>561</v>
      </c>
      <c r="T74" s="25">
        <f t="shared" si="5"/>
        <v>561</v>
      </c>
      <c r="U74" s="25">
        <f t="shared" si="6"/>
        <v>561</v>
      </c>
    </row>
    <row r="75" spans="1:21" x14ac:dyDescent="0.25">
      <c r="A75" s="28" t="s">
        <v>74</v>
      </c>
      <c r="B75" t="s">
        <v>600</v>
      </c>
      <c r="C75" t="s">
        <v>601</v>
      </c>
      <c r="D75">
        <v>15.74</v>
      </c>
      <c r="E75">
        <v>15.74</v>
      </c>
      <c r="F75">
        <v>936</v>
      </c>
      <c r="G75">
        <v>15.74</v>
      </c>
      <c r="H75" t="s">
        <v>454</v>
      </c>
      <c r="I75" t="s">
        <v>455</v>
      </c>
      <c r="J75">
        <v>15.74</v>
      </c>
      <c r="K75">
        <v>0</v>
      </c>
      <c r="L75">
        <v>0</v>
      </c>
      <c r="M75">
        <v>0</v>
      </c>
      <c r="N75">
        <v>0</v>
      </c>
      <c r="O75" s="25">
        <v>15.74</v>
      </c>
      <c r="P75" s="25">
        <f t="shared" si="4"/>
        <v>0</v>
      </c>
      <c r="R75" t="s">
        <v>600</v>
      </c>
      <c r="S75" s="25">
        <v>936</v>
      </c>
      <c r="T75" s="25">
        <f t="shared" si="5"/>
        <v>936</v>
      </c>
      <c r="U75" s="25">
        <f t="shared" si="6"/>
        <v>15.74</v>
      </c>
    </row>
    <row r="76" spans="1:21" x14ac:dyDescent="0.25">
      <c r="A76" s="28" t="s">
        <v>75</v>
      </c>
      <c r="B76" t="s">
        <v>602</v>
      </c>
      <c r="C76" t="s">
        <v>603</v>
      </c>
      <c r="D76">
        <v>105188.73</v>
      </c>
      <c r="E76">
        <v>1630.17</v>
      </c>
      <c r="F76">
        <v>497337.18</v>
      </c>
      <c r="G76">
        <v>497337.18</v>
      </c>
      <c r="H76" t="s">
        <v>454</v>
      </c>
      <c r="I76" t="s">
        <v>455</v>
      </c>
      <c r="J76">
        <v>497337.18</v>
      </c>
      <c r="K76">
        <v>392148.45</v>
      </c>
      <c r="L76">
        <v>392148.45</v>
      </c>
      <c r="M76">
        <v>0</v>
      </c>
      <c r="N76">
        <v>103558.56</v>
      </c>
      <c r="O76" s="25">
        <v>497337.18</v>
      </c>
      <c r="P76" s="25">
        <f t="shared" si="4"/>
        <v>0</v>
      </c>
      <c r="R76" t="s">
        <v>602</v>
      </c>
      <c r="S76" s="25">
        <v>497337.18</v>
      </c>
      <c r="T76" s="25">
        <f t="shared" si="5"/>
        <v>497337.18</v>
      </c>
      <c r="U76" s="25">
        <f t="shared" si="6"/>
        <v>497337.18</v>
      </c>
    </row>
    <row r="77" spans="1:21" x14ac:dyDescent="0.25">
      <c r="A77" s="28" t="s">
        <v>76</v>
      </c>
      <c r="B77" t="s">
        <v>604</v>
      </c>
      <c r="C77" t="s">
        <v>605</v>
      </c>
      <c r="D77">
        <v>67113</v>
      </c>
      <c r="E77">
        <v>34127.360000000001</v>
      </c>
      <c r="F77">
        <v>193561.5</v>
      </c>
      <c r="G77">
        <v>193561.5</v>
      </c>
      <c r="H77" t="s">
        <v>454</v>
      </c>
      <c r="I77" t="s">
        <v>455</v>
      </c>
      <c r="J77">
        <v>193561.5</v>
      </c>
      <c r="K77">
        <v>126448.5</v>
      </c>
      <c r="L77">
        <v>126448.5</v>
      </c>
      <c r="M77">
        <v>0</v>
      </c>
      <c r="N77">
        <v>32985.64</v>
      </c>
      <c r="O77" s="25">
        <v>193561.5</v>
      </c>
      <c r="P77" s="25">
        <f t="shared" si="4"/>
        <v>0</v>
      </c>
      <c r="R77" t="s">
        <v>604</v>
      </c>
      <c r="S77" s="25">
        <v>193561.5</v>
      </c>
      <c r="T77" s="25">
        <f t="shared" si="5"/>
        <v>193561.5</v>
      </c>
      <c r="U77" s="25">
        <f t="shared" si="6"/>
        <v>193561.5</v>
      </c>
    </row>
    <row r="78" spans="1:21" x14ac:dyDescent="0.25">
      <c r="A78" s="28" t="s">
        <v>77</v>
      </c>
      <c r="B78" t="s">
        <v>606</v>
      </c>
      <c r="C78" t="s">
        <v>607</v>
      </c>
      <c r="D78">
        <v>600.45000000000005</v>
      </c>
      <c r="E78">
        <v>600.45000000000005</v>
      </c>
      <c r="F78">
        <v>1040.4000000000001</v>
      </c>
      <c r="G78">
        <v>1040.4000000000001</v>
      </c>
      <c r="H78" t="s">
        <v>454</v>
      </c>
      <c r="I78" t="s">
        <v>455</v>
      </c>
      <c r="J78">
        <v>1040.4000000000001</v>
      </c>
      <c r="K78">
        <v>439.95</v>
      </c>
      <c r="L78">
        <v>439.95</v>
      </c>
      <c r="M78">
        <v>0</v>
      </c>
      <c r="N78">
        <v>0</v>
      </c>
      <c r="O78" s="25">
        <v>1040.4000000000001</v>
      </c>
      <c r="P78" s="25">
        <f t="shared" si="4"/>
        <v>0</v>
      </c>
      <c r="R78" t="s">
        <v>606</v>
      </c>
      <c r="S78" s="25">
        <v>1040.4000000000001</v>
      </c>
      <c r="T78" s="25">
        <f t="shared" si="5"/>
        <v>1040.4000000000001</v>
      </c>
      <c r="U78" s="25">
        <f t="shared" si="6"/>
        <v>1040.4000000000001</v>
      </c>
    </row>
    <row r="79" spans="1:21" x14ac:dyDescent="0.25">
      <c r="A79" s="28" t="s">
        <v>78</v>
      </c>
      <c r="B79" t="s">
        <v>608</v>
      </c>
      <c r="C79" t="s">
        <v>609</v>
      </c>
      <c r="D79">
        <v>4967.3100000000004</v>
      </c>
      <c r="E79">
        <v>4967.3100000000004</v>
      </c>
      <c r="F79">
        <v>11945.06</v>
      </c>
      <c r="G79">
        <v>4967.3100000000004</v>
      </c>
      <c r="H79" t="s">
        <v>454</v>
      </c>
      <c r="I79" t="s">
        <v>455</v>
      </c>
      <c r="J79">
        <v>4967.3100000000004</v>
      </c>
      <c r="K79">
        <v>0</v>
      </c>
      <c r="L79">
        <v>0</v>
      </c>
      <c r="M79">
        <v>0</v>
      </c>
      <c r="N79">
        <v>0</v>
      </c>
      <c r="O79" s="25">
        <v>4967.3100000000004</v>
      </c>
      <c r="P79" s="25">
        <f t="shared" si="4"/>
        <v>0</v>
      </c>
      <c r="R79" t="s">
        <v>608</v>
      </c>
      <c r="S79" s="25">
        <v>11945.06</v>
      </c>
      <c r="T79" s="25">
        <f t="shared" si="5"/>
        <v>11945.06</v>
      </c>
      <c r="U79" s="25">
        <f t="shared" si="6"/>
        <v>4967.3100000000004</v>
      </c>
    </row>
    <row r="80" spans="1:21" x14ac:dyDescent="0.25">
      <c r="A80" s="28" t="s">
        <v>79</v>
      </c>
      <c r="B80" t="s">
        <v>610</v>
      </c>
      <c r="C80" t="s">
        <v>611</v>
      </c>
      <c r="D80">
        <v>1462.5</v>
      </c>
      <c r="E80">
        <v>0</v>
      </c>
      <c r="F80">
        <v>0</v>
      </c>
      <c r="G80">
        <v>6977.75</v>
      </c>
      <c r="H80" t="s">
        <v>454</v>
      </c>
      <c r="I80" t="s">
        <v>455</v>
      </c>
      <c r="J80">
        <v>6977.75</v>
      </c>
      <c r="K80">
        <v>5515.25</v>
      </c>
      <c r="L80">
        <v>5515.25</v>
      </c>
      <c r="M80">
        <v>0</v>
      </c>
      <c r="N80">
        <v>1462.5</v>
      </c>
      <c r="O80" s="25">
        <v>6977.75</v>
      </c>
      <c r="P80" s="25">
        <f t="shared" si="4"/>
        <v>0</v>
      </c>
      <c r="R80" t="s">
        <v>610</v>
      </c>
      <c r="S80" s="25">
        <v>0</v>
      </c>
      <c r="T80" s="25">
        <f t="shared" si="5"/>
        <v>0</v>
      </c>
      <c r="U80" s="25">
        <f t="shared" si="6"/>
        <v>6977.75</v>
      </c>
    </row>
    <row r="81" spans="1:21" x14ac:dyDescent="0.25">
      <c r="A81" s="28" t="s">
        <v>80</v>
      </c>
      <c r="B81" t="s">
        <v>612</v>
      </c>
      <c r="C81" t="s">
        <v>613</v>
      </c>
      <c r="D81">
        <v>3396.6</v>
      </c>
      <c r="E81">
        <v>3396.6</v>
      </c>
      <c r="F81">
        <v>3396.6</v>
      </c>
      <c r="G81">
        <v>3396.6</v>
      </c>
      <c r="H81" t="s">
        <v>454</v>
      </c>
      <c r="I81" t="s">
        <v>455</v>
      </c>
      <c r="J81">
        <v>3396.6</v>
      </c>
      <c r="K81">
        <v>0</v>
      </c>
      <c r="L81">
        <v>0</v>
      </c>
      <c r="M81">
        <v>0</v>
      </c>
      <c r="N81">
        <v>0</v>
      </c>
      <c r="O81" s="25">
        <v>3396.6</v>
      </c>
      <c r="P81" s="25">
        <f t="shared" si="4"/>
        <v>0</v>
      </c>
      <c r="R81" t="s">
        <v>612</v>
      </c>
      <c r="S81" s="25">
        <v>3396.6</v>
      </c>
      <c r="T81" s="25">
        <f t="shared" si="5"/>
        <v>3396.6</v>
      </c>
      <c r="U81" s="25">
        <f t="shared" si="6"/>
        <v>3396.6</v>
      </c>
    </row>
    <row r="82" spans="1:21" x14ac:dyDescent="0.25">
      <c r="A82" s="28" t="s">
        <v>81</v>
      </c>
      <c r="B82" t="s">
        <v>614</v>
      </c>
      <c r="C82" t="s">
        <v>615</v>
      </c>
      <c r="D82">
        <v>480.7</v>
      </c>
      <c r="E82">
        <v>0.02</v>
      </c>
      <c r="F82">
        <v>3116</v>
      </c>
      <c r="G82">
        <v>3116</v>
      </c>
      <c r="H82" t="s">
        <v>454</v>
      </c>
      <c r="I82" t="s">
        <v>455</v>
      </c>
      <c r="J82">
        <v>3116</v>
      </c>
      <c r="K82">
        <v>2635.3</v>
      </c>
      <c r="L82">
        <v>2635.3</v>
      </c>
      <c r="M82">
        <v>0</v>
      </c>
      <c r="N82">
        <v>480.68</v>
      </c>
      <c r="O82" s="25">
        <v>3116</v>
      </c>
      <c r="P82" s="25">
        <f t="shared" si="4"/>
        <v>0</v>
      </c>
      <c r="R82" t="s">
        <v>614</v>
      </c>
      <c r="S82" s="25">
        <v>3116</v>
      </c>
      <c r="T82" s="25">
        <f t="shared" si="5"/>
        <v>3116</v>
      </c>
      <c r="U82" s="25">
        <f t="shared" si="6"/>
        <v>3116</v>
      </c>
    </row>
    <row r="83" spans="1:21" x14ac:dyDescent="0.25">
      <c r="A83" s="28" t="s">
        <v>390</v>
      </c>
      <c r="B83" t="s">
        <v>616</v>
      </c>
      <c r="C83" t="s">
        <v>617</v>
      </c>
      <c r="D83">
        <v>7500</v>
      </c>
      <c r="E83">
        <v>7500</v>
      </c>
      <c r="F83">
        <v>7500</v>
      </c>
      <c r="G83">
        <v>7500</v>
      </c>
      <c r="H83" t="s">
        <v>454</v>
      </c>
      <c r="I83" t="s">
        <v>455</v>
      </c>
      <c r="J83">
        <v>7500</v>
      </c>
      <c r="K83">
        <v>0</v>
      </c>
      <c r="L83">
        <v>0</v>
      </c>
      <c r="M83">
        <v>0</v>
      </c>
      <c r="N83">
        <v>0</v>
      </c>
      <c r="O83" s="25">
        <v>7500</v>
      </c>
      <c r="P83" s="25">
        <f t="shared" si="4"/>
        <v>0</v>
      </c>
      <c r="R83" t="s">
        <v>616</v>
      </c>
      <c r="S83" s="25">
        <v>7500</v>
      </c>
      <c r="T83" s="25">
        <f t="shared" si="5"/>
        <v>7500</v>
      </c>
      <c r="U83" s="25">
        <f t="shared" si="6"/>
        <v>7500</v>
      </c>
    </row>
    <row r="84" spans="1:21" x14ac:dyDescent="0.25">
      <c r="A84" s="28" t="s">
        <v>82</v>
      </c>
      <c r="B84" t="s">
        <v>618</v>
      </c>
      <c r="C84" t="s">
        <v>619</v>
      </c>
      <c r="D84">
        <v>42704.52</v>
      </c>
      <c r="E84">
        <v>0</v>
      </c>
      <c r="F84">
        <v>36099</v>
      </c>
      <c r="G84">
        <v>171018.96</v>
      </c>
      <c r="H84" t="s">
        <v>454</v>
      </c>
      <c r="I84" t="s">
        <v>455</v>
      </c>
      <c r="J84">
        <v>171018.96</v>
      </c>
      <c r="K84">
        <v>128314.44</v>
      </c>
      <c r="L84">
        <v>128314.44</v>
      </c>
      <c r="M84">
        <v>0</v>
      </c>
      <c r="N84">
        <v>42704.52</v>
      </c>
      <c r="O84" s="25">
        <v>171018.96</v>
      </c>
      <c r="P84" s="25">
        <f t="shared" si="4"/>
        <v>0</v>
      </c>
      <c r="R84" t="s">
        <v>618</v>
      </c>
      <c r="S84" s="25">
        <v>36099</v>
      </c>
      <c r="T84" s="25">
        <f t="shared" si="5"/>
        <v>36099</v>
      </c>
      <c r="U84" s="25">
        <f t="shared" si="6"/>
        <v>171018.96</v>
      </c>
    </row>
    <row r="85" spans="1:21" x14ac:dyDescent="0.25">
      <c r="A85" s="28" t="s">
        <v>83</v>
      </c>
      <c r="B85" t="s">
        <v>620</v>
      </c>
      <c r="C85" t="s">
        <v>621</v>
      </c>
      <c r="D85">
        <v>8200</v>
      </c>
      <c r="E85">
        <v>8200</v>
      </c>
      <c r="F85">
        <v>8200</v>
      </c>
      <c r="G85">
        <v>8200</v>
      </c>
      <c r="H85" t="s">
        <v>454</v>
      </c>
      <c r="I85" t="s">
        <v>455</v>
      </c>
      <c r="J85">
        <v>8200</v>
      </c>
      <c r="K85">
        <v>0</v>
      </c>
      <c r="L85">
        <v>0</v>
      </c>
      <c r="M85">
        <v>0</v>
      </c>
      <c r="N85">
        <v>0</v>
      </c>
      <c r="O85" s="25">
        <v>8200</v>
      </c>
      <c r="P85" s="25">
        <f t="shared" si="4"/>
        <v>0</v>
      </c>
      <c r="R85" t="s">
        <v>620</v>
      </c>
      <c r="S85" s="25">
        <v>8200</v>
      </c>
      <c r="T85" s="25">
        <f t="shared" si="5"/>
        <v>8200</v>
      </c>
      <c r="U85" s="25">
        <f t="shared" si="6"/>
        <v>8200</v>
      </c>
    </row>
    <row r="86" spans="1:21" x14ac:dyDescent="0.25">
      <c r="A86" s="28" t="s">
        <v>84</v>
      </c>
      <c r="B86" t="s">
        <v>622</v>
      </c>
      <c r="C86" t="s">
        <v>623</v>
      </c>
      <c r="D86">
        <v>4239.63</v>
      </c>
      <c r="E86">
        <v>4239.63</v>
      </c>
      <c r="F86">
        <v>4239.63</v>
      </c>
      <c r="G86">
        <v>4239.63</v>
      </c>
      <c r="H86" t="s">
        <v>454</v>
      </c>
      <c r="I86" t="s">
        <v>455</v>
      </c>
      <c r="J86">
        <v>4239.63</v>
      </c>
      <c r="K86">
        <v>0</v>
      </c>
      <c r="L86">
        <v>0</v>
      </c>
      <c r="M86">
        <v>0</v>
      </c>
      <c r="N86">
        <v>0</v>
      </c>
      <c r="O86" s="25">
        <v>4239.63</v>
      </c>
      <c r="P86" s="25">
        <f t="shared" si="4"/>
        <v>0</v>
      </c>
      <c r="R86" t="s">
        <v>622</v>
      </c>
      <c r="S86" s="25">
        <v>4239.63</v>
      </c>
      <c r="T86" s="25">
        <f t="shared" si="5"/>
        <v>4239.63</v>
      </c>
      <c r="U86" s="25">
        <f t="shared" si="6"/>
        <v>4239.63</v>
      </c>
    </row>
    <row r="87" spans="1:21" x14ac:dyDescent="0.25">
      <c r="A87" s="28" t="s">
        <v>85</v>
      </c>
      <c r="B87" t="s">
        <v>624</v>
      </c>
      <c r="C87" t="s">
        <v>625</v>
      </c>
      <c r="D87">
        <v>1560.6</v>
      </c>
      <c r="E87">
        <v>1560.6</v>
      </c>
      <c r="F87">
        <v>1560.6</v>
      </c>
      <c r="G87">
        <v>1560.6</v>
      </c>
      <c r="H87" t="s">
        <v>454</v>
      </c>
      <c r="I87" t="s">
        <v>455</v>
      </c>
      <c r="J87">
        <v>1560.6</v>
      </c>
      <c r="K87">
        <v>0</v>
      </c>
      <c r="L87">
        <v>0</v>
      </c>
      <c r="M87">
        <v>0</v>
      </c>
      <c r="N87">
        <v>0</v>
      </c>
      <c r="O87" s="25">
        <v>1560.6</v>
      </c>
      <c r="P87" s="25">
        <f t="shared" si="4"/>
        <v>0</v>
      </c>
      <c r="R87" t="s">
        <v>624</v>
      </c>
      <c r="S87" s="25">
        <v>1560.6</v>
      </c>
      <c r="T87" s="25">
        <f t="shared" si="5"/>
        <v>1560.6</v>
      </c>
      <c r="U87" s="25">
        <f t="shared" si="6"/>
        <v>1560.6</v>
      </c>
    </row>
    <row r="88" spans="1:21" x14ac:dyDescent="0.25">
      <c r="A88" s="28" t="s">
        <v>86</v>
      </c>
      <c r="B88" t="s">
        <v>626</v>
      </c>
      <c r="C88" t="s">
        <v>627</v>
      </c>
      <c r="D88">
        <v>0</v>
      </c>
      <c r="E88">
        <v>0</v>
      </c>
      <c r="F88">
        <v>93193</v>
      </c>
      <c r="G88">
        <v>31781.41</v>
      </c>
      <c r="H88" t="s">
        <v>454</v>
      </c>
      <c r="I88" t="s">
        <v>455</v>
      </c>
      <c r="J88">
        <v>31781.41</v>
      </c>
      <c r="K88">
        <v>31781.41</v>
      </c>
      <c r="L88">
        <v>31781.41</v>
      </c>
      <c r="M88">
        <v>0</v>
      </c>
      <c r="N88">
        <v>0</v>
      </c>
      <c r="O88" s="25">
        <v>31781.41</v>
      </c>
      <c r="P88" s="25">
        <f t="shared" si="4"/>
        <v>0</v>
      </c>
      <c r="R88" t="s">
        <v>626</v>
      </c>
      <c r="S88" s="25">
        <v>93193</v>
      </c>
      <c r="T88" s="25">
        <f t="shared" si="5"/>
        <v>93193</v>
      </c>
      <c r="U88" s="25">
        <f t="shared" si="6"/>
        <v>31781.41</v>
      </c>
    </row>
    <row r="89" spans="1:21" x14ac:dyDescent="0.25">
      <c r="A89" s="28" t="s">
        <v>87</v>
      </c>
      <c r="B89" t="s">
        <v>628</v>
      </c>
      <c r="C89" t="s">
        <v>629</v>
      </c>
      <c r="D89">
        <v>1041234.54</v>
      </c>
      <c r="E89">
        <v>3210.03</v>
      </c>
      <c r="F89">
        <v>3131056.51</v>
      </c>
      <c r="G89">
        <v>3088914.51</v>
      </c>
      <c r="H89" t="s">
        <v>454</v>
      </c>
      <c r="I89" t="s">
        <v>455</v>
      </c>
      <c r="J89">
        <v>3088914.51</v>
      </c>
      <c r="K89">
        <v>2047679.97</v>
      </c>
      <c r="L89">
        <v>2047679.97</v>
      </c>
      <c r="M89">
        <v>0</v>
      </c>
      <c r="N89">
        <v>1038024.51</v>
      </c>
      <c r="O89" s="25">
        <v>3088914.51</v>
      </c>
      <c r="P89" s="25">
        <f t="shared" si="4"/>
        <v>0</v>
      </c>
      <c r="R89" t="s">
        <v>628</v>
      </c>
      <c r="S89" s="25">
        <v>3131056.51</v>
      </c>
      <c r="T89" s="25">
        <f t="shared" si="5"/>
        <v>3131056.51</v>
      </c>
      <c r="U89" s="25">
        <f t="shared" si="6"/>
        <v>3088914.51</v>
      </c>
    </row>
    <row r="90" spans="1:21" x14ac:dyDescent="0.25">
      <c r="A90" s="28" t="s">
        <v>88</v>
      </c>
      <c r="B90" t="s">
        <v>630</v>
      </c>
      <c r="C90" t="s">
        <v>631</v>
      </c>
      <c r="D90">
        <v>1546710.79</v>
      </c>
      <c r="E90">
        <v>183688.7</v>
      </c>
      <c r="F90">
        <v>4716560.74</v>
      </c>
      <c r="G90">
        <v>4498891.46</v>
      </c>
      <c r="H90" t="s">
        <v>454</v>
      </c>
      <c r="I90" t="s">
        <v>455</v>
      </c>
      <c r="J90">
        <v>4498891.46</v>
      </c>
      <c r="K90">
        <v>2952180.67</v>
      </c>
      <c r="L90">
        <v>2952180.67</v>
      </c>
      <c r="M90">
        <v>0</v>
      </c>
      <c r="N90">
        <v>1363022.09</v>
      </c>
      <c r="O90" s="25">
        <v>4498891.46</v>
      </c>
      <c r="P90" s="25">
        <f t="shared" si="4"/>
        <v>0</v>
      </c>
      <c r="R90" t="s">
        <v>630</v>
      </c>
      <c r="S90" s="25">
        <v>4716560.74</v>
      </c>
      <c r="T90" s="25">
        <f t="shared" si="5"/>
        <v>4716560.74</v>
      </c>
      <c r="U90" s="25">
        <f t="shared" si="6"/>
        <v>4498891.46</v>
      </c>
    </row>
    <row r="91" spans="1:21" x14ac:dyDescent="0.25">
      <c r="A91" s="28" t="s">
        <v>89</v>
      </c>
      <c r="B91" t="s">
        <v>632</v>
      </c>
      <c r="C91" t="s">
        <v>633</v>
      </c>
      <c r="D91">
        <v>84356.34</v>
      </c>
      <c r="E91">
        <v>84356.34</v>
      </c>
      <c r="F91">
        <v>291844.25</v>
      </c>
      <c r="G91">
        <v>228595.09</v>
      </c>
      <c r="H91" t="s">
        <v>454</v>
      </c>
      <c r="I91" t="s">
        <v>455</v>
      </c>
      <c r="J91">
        <v>228595.09</v>
      </c>
      <c r="K91">
        <v>144238.75</v>
      </c>
      <c r="L91">
        <v>144238.75</v>
      </c>
      <c r="M91">
        <v>0</v>
      </c>
      <c r="N91">
        <v>0</v>
      </c>
      <c r="O91" s="25">
        <v>228595.09</v>
      </c>
      <c r="P91" s="25">
        <f t="shared" si="4"/>
        <v>0</v>
      </c>
      <c r="R91" t="s">
        <v>632</v>
      </c>
      <c r="S91" s="25">
        <v>291844.25</v>
      </c>
      <c r="T91" s="25">
        <f t="shared" si="5"/>
        <v>291844.25</v>
      </c>
      <c r="U91" s="25">
        <f t="shared" si="6"/>
        <v>228595.09</v>
      </c>
    </row>
    <row r="92" spans="1:21" x14ac:dyDescent="0.25">
      <c r="A92" s="28" t="s">
        <v>90</v>
      </c>
      <c r="B92" t="s">
        <v>634</v>
      </c>
      <c r="C92" t="s">
        <v>635</v>
      </c>
      <c r="D92">
        <v>68430.27</v>
      </c>
      <c r="E92">
        <v>14461.27</v>
      </c>
      <c r="F92">
        <v>197076.77</v>
      </c>
      <c r="G92">
        <v>235943.77</v>
      </c>
      <c r="H92" t="s">
        <v>454</v>
      </c>
      <c r="I92" t="s">
        <v>455</v>
      </c>
      <c r="J92">
        <v>235943.77</v>
      </c>
      <c r="K92">
        <v>167513.5</v>
      </c>
      <c r="L92">
        <v>167513.5</v>
      </c>
      <c r="M92">
        <v>0</v>
      </c>
      <c r="N92">
        <v>53969</v>
      </c>
      <c r="O92" s="25">
        <v>235943.77</v>
      </c>
      <c r="P92" s="25">
        <f t="shared" si="4"/>
        <v>0</v>
      </c>
      <c r="R92" t="s">
        <v>634</v>
      </c>
      <c r="S92" s="25">
        <v>197076.77</v>
      </c>
      <c r="T92" s="25">
        <f t="shared" si="5"/>
        <v>197076.77</v>
      </c>
      <c r="U92" s="25">
        <f t="shared" si="6"/>
        <v>235943.77</v>
      </c>
    </row>
    <row r="93" spans="1:21" x14ac:dyDescent="0.25">
      <c r="A93" s="28" t="s">
        <v>91</v>
      </c>
      <c r="B93" t="s">
        <v>636</v>
      </c>
      <c r="C93" t="s">
        <v>637</v>
      </c>
      <c r="D93">
        <v>55080.24</v>
      </c>
      <c r="E93">
        <v>49819.58</v>
      </c>
      <c r="F93">
        <v>81518.23</v>
      </c>
      <c r="G93">
        <v>83147.490000000005</v>
      </c>
      <c r="H93" t="s">
        <v>454</v>
      </c>
      <c r="I93" t="s">
        <v>455</v>
      </c>
      <c r="J93">
        <v>83147.490000000005</v>
      </c>
      <c r="K93">
        <v>28067.25</v>
      </c>
      <c r="L93">
        <v>28067.25</v>
      </c>
      <c r="M93">
        <v>0</v>
      </c>
      <c r="N93">
        <v>5260.66</v>
      </c>
      <c r="O93" s="25">
        <v>83147.490000000005</v>
      </c>
      <c r="P93" s="25">
        <f t="shared" si="4"/>
        <v>0</v>
      </c>
      <c r="R93" t="s">
        <v>636</v>
      </c>
      <c r="S93" s="25">
        <v>81518.23</v>
      </c>
      <c r="T93" s="25">
        <f t="shared" si="5"/>
        <v>81518.23</v>
      </c>
      <c r="U93" s="25">
        <f t="shared" si="6"/>
        <v>83147.490000000005</v>
      </c>
    </row>
    <row r="94" spans="1:21" x14ac:dyDescent="0.25">
      <c r="A94" s="28" t="s">
        <v>92</v>
      </c>
      <c r="B94" t="s">
        <v>638</v>
      </c>
      <c r="C94" t="s">
        <v>639</v>
      </c>
      <c r="D94">
        <v>-18039.05</v>
      </c>
      <c r="E94">
        <v>-19579.05</v>
      </c>
      <c r="F94">
        <v>125882.25</v>
      </c>
      <c r="G94">
        <v>67546.34</v>
      </c>
      <c r="H94" t="s">
        <v>454</v>
      </c>
      <c r="I94" t="s">
        <v>455</v>
      </c>
      <c r="J94">
        <v>67546.34</v>
      </c>
      <c r="K94">
        <v>85585.39</v>
      </c>
      <c r="L94">
        <v>85585.39</v>
      </c>
      <c r="M94">
        <v>0</v>
      </c>
      <c r="N94">
        <v>1540</v>
      </c>
      <c r="O94" s="25">
        <v>67546.34</v>
      </c>
      <c r="P94" s="25">
        <f t="shared" si="4"/>
        <v>0</v>
      </c>
      <c r="R94" t="s">
        <v>638</v>
      </c>
      <c r="S94" s="25">
        <v>125882.25</v>
      </c>
      <c r="T94" s="25">
        <f t="shared" si="5"/>
        <v>125882.25</v>
      </c>
      <c r="U94" s="25">
        <f t="shared" si="6"/>
        <v>67546.34</v>
      </c>
    </row>
    <row r="95" spans="1:21" x14ac:dyDescent="0.25">
      <c r="A95" s="28" t="s">
        <v>93</v>
      </c>
      <c r="B95" t="s">
        <v>640</v>
      </c>
      <c r="C95" t="s">
        <v>641</v>
      </c>
      <c r="D95">
        <v>10578.75</v>
      </c>
      <c r="E95">
        <v>8828.75</v>
      </c>
      <c r="F95">
        <v>0</v>
      </c>
      <c r="G95">
        <v>28870.55</v>
      </c>
      <c r="H95" t="s">
        <v>454</v>
      </c>
      <c r="I95" t="s">
        <v>455</v>
      </c>
      <c r="J95">
        <v>28870.55</v>
      </c>
      <c r="K95">
        <v>18291.8</v>
      </c>
      <c r="L95">
        <v>18291.8</v>
      </c>
      <c r="M95">
        <v>0</v>
      </c>
      <c r="N95">
        <v>1750</v>
      </c>
      <c r="O95" s="25">
        <v>28870.55</v>
      </c>
      <c r="P95" s="25">
        <f t="shared" si="4"/>
        <v>0</v>
      </c>
      <c r="R95" t="s">
        <v>640</v>
      </c>
      <c r="S95" s="25">
        <v>0</v>
      </c>
      <c r="T95" s="25">
        <f t="shared" si="5"/>
        <v>0</v>
      </c>
      <c r="U95" s="25">
        <f t="shared" si="6"/>
        <v>28870.55</v>
      </c>
    </row>
    <row r="96" spans="1:21" x14ac:dyDescent="0.25">
      <c r="A96" s="28" t="s">
        <v>94</v>
      </c>
      <c r="B96" t="s">
        <v>642</v>
      </c>
      <c r="C96" t="s">
        <v>643</v>
      </c>
      <c r="D96">
        <v>7943.56</v>
      </c>
      <c r="E96">
        <v>7943.56</v>
      </c>
      <c r="F96">
        <v>0</v>
      </c>
      <c r="G96">
        <v>16456.13</v>
      </c>
      <c r="H96" t="s">
        <v>454</v>
      </c>
      <c r="I96" t="s">
        <v>455</v>
      </c>
      <c r="J96">
        <v>16456.13</v>
      </c>
      <c r="K96">
        <v>8512.57</v>
      </c>
      <c r="L96">
        <v>8512.57</v>
      </c>
      <c r="M96">
        <v>0</v>
      </c>
      <c r="N96">
        <v>0</v>
      </c>
      <c r="P96" s="25">
        <f t="shared" si="4"/>
        <v>16456.13</v>
      </c>
      <c r="R96" t="s">
        <v>650</v>
      </c>
      <c r="S96" s="25">
        <v>241887.41</v>
      </c>
      <c r="T96" s="25">
        <f t="shared" si="5"/>
        <v>241887.41</v>
      </c>
      <c r="U96" s="25">
        <f t="shared" si="6"/>
        <v>150535.1</v>
      </c>
    </row>
    <row r="97" spans="1:21" x14ac:dyDescent="0.25">
      <c r="A97" s="28" t="s">
        <v>95</v>
      </c>
      <c r="B97" t="s">
        <v>644</v>
      </c>
      <c r="C97" t="s">
        <v>645</v>
      </c>
      <c r="D97">
        <v>5521.2</v>
      </c>
      <c r="E97">
        <v>5521.2</v>
      </c>
      <c r="F97">
        <v>0</v>
      </c>
      <c r="G97">
        <v>8821.1299999999992</v>
      </c>
      <c r="H97" t="s">
        <v>454</v>
      </c>
      <c r="I97" t="s">
        <v>455</v>
      </c>
      <c r="J97">
        <v>8821.1299999999992</v>
      </c>
      <c r="K97">
        <v>3299.93</v>
      </c>
      <c r="L97">
        <v>3299.93</v>
      </c>
      <c r="M97">
        <v>0</v>
      </c>
      <c r="N97">
        <v>0</v>
      </c>
      <c r="P97" s="25">
        <f t="shared" si="4"/>
        <v>8821.1299999999992</v>
      </c>
      <c r="R97" t="s">
        <v>652</v>
      </c>
      <c r="S97" s="25">
        <v>0</v>
      </c>
      <c r="T97" s="25">
        <f t="shared" si="5"/>
        <v>0</v>
      </c>
      <c r="U97" s="25">
        <f t="shared" si="6"/>
        <v>51750</v>
      </c>
    </row>
    <row r="98" spans="1:21" x14ac:dyDescent="0.25">
      <c r="A98" s="28" t="s">
        <v>96</v>
      </c>
      <c r="B98" t="s">
        <v>646</v>
      </c>
      <c r="C98" t="s">
        <v>647</v>
      </c>
      <c r="D98">
        <v>492.83</v>
      </c>
      <c r="E98">
        <v>492.83</v>
      </c>
      <c r="F98">
        <v>0</v>
      </c>
      <c r="G98">
        <v>3453.48</v>
      </c>
      <c r="H98" t="s">
        <v>454</v>
      </c>
      <c r="I98" t="s">
        <v>455</v>
      </c>
      <c r="J98">
        <v>3453.48</v>
      </c>
      <c r="K98">
        <v>2960.65</v>
      </c>
      <c r="L98">
        <v>2960.65</v>
      </c>
      <c r="M98">
        <v>0</v>
      </c>
      <c r="N98">
        <v>0</v>
      </c>
      <c r="P98" s="25">
        <f t="shared" si="4"/>
        <v>3453.48</v>
      </c>
      <c r="R98" t="s">
        <v>660</v>
      </c>
      <c r="S98" s="25">
        <v>1040.4000000000001</v>
      </c>
      <c r="T98" s="25">
        <f t="shared" si="5"/>
        <v>1040.4000000000001</v>
      </c>
      <c r="U98" s="25">
        <f t="shared" si="6"/>
        <v>1040.4000000000001</v>
      </c>
    </row>
    <row r="99" spans="1:21" x14ac:dyDescent="0.25">
      <c r="A99" s="28" t="s">
        <v>97</v>
      </c>
      <c r="B99" t="s">
        <v>648</v>
      </c>
      <c r="C99" t="s">
        <v>649</v>
      </c>
      <c r="D99">
        <v>0</v>
      </c>
      <c r="E99">
        <v>0</v>
      </c>
      <c r="F99">
        <v>0</v>
      </c>
      <c r="G99">
        <v>0</v>
      </c>
      <c r="H99" t="s">
        <v>454</v>
      </c>
      <c r="I99" t="s">
        <v>455</v>
      </c>
      <c r="J99">
        <v>0</v>
      </c>
      <c r="K99">
        <v>0</v>
      </c>
      <c r="L99">
        <v>0</v>
      </c>
      <c r="M99">
        <v>0</v>
      </c>
      <c r="N99">
        <v>0</v>
      </c>
      <c r="P99" s="25">
        <f t="shared" si="4"/>
        <v>0</v>
      </c>
      <c r="R99" t="s">
        <v>662</v>
      </c>
      <c r="S99" s="25">
        <v>81355.850000000006</v>
      </c>
      <c r="T99" s="25">
        <f t="shared" ref="T99:T130" si="7">S99-AA99</f>
        <v>81355.850000000006</v>
      </c>
      <c r="U99" s="25">
        <f t="shared" si="6"/>
        <v>117951.26</v>
      </c>
    </row>
    <row r="100" spans="1:21" x14ac:dyDescent="0.25">
      <c r="A100" s="28" t="s">
        <v>98</v>
      </c>
      <c r="B100" t="s">
        <v>650</v>
      </c>
      <c r="C100" t="s">
        <v>651</v>
      </c>
      <c r="D100">
        <v>23756.81</v>
      </c>
      <c r="E100">
        <v>12502.55</v>
      </c>
      <c r="F100">
        <v>241887.41</v>
      </c>
      <c r="G100">
        <v>150535.1</v>
      </c>
      <c r="H100" t="s">
        <v>454</v>
      </c>
      <c r="I100" t="s">
        <v>455</v>
      </c>
      <c r="J100">
        <v>150535.1</v>
      </c>
      <c r="K100">
        <v>126778.29</v>
      </c>
      <c r="L100">
        <v>126778.29</v>
      </c>
      <c r="M100">
        <v>0</v>
      </c>
      <c r="N100">
        <v>11254.26</v>
      </c>
      <c r="O100" s="25">
        <v>150535.1</v>
      </c>
      <c r="P100" s="25">
        <f t="shared" si="4"/>
        <v>0</v>
      </c>
      <c r="R100" t="s">
        <v>664</v>
      </c>
      <c r="S100" s="25">
        <v>289007</v>
      </c>
      <c r="T100" s="25">
        <f t="shared" si="7"/>
        <v>289007</v>
      </c>
      <c r="U100" s="25">
        <f t="shared" si="6"/>
        <v>328416.34000000003</v>
      </c>
    </row>
    <row r="101" spans="1:21" x14ac:dyDescent="0.25">
      <c r="A101" s="28" t="s">
        <v>99</v>
      </c>
      <c r="B101" t="s">
        <v>652</v>
      </c>
      <c r="C101" t="s">
        <v>653</v>
      </c>
      <c r="D101">
        <v>40409.279999999999</v>
      </c>
      <c r="E101">
        <v>36601.06</v>
      </c>
      <c r="F101">
        <v>0</v>
      </c>
      <c r="G101">
        <v>51750</v>
      </c>
      <c r="H101" t="s">
        <v>454</v>
      </c>
      <c r="I101" t="s">
        <v>455</v>
      </c>
      <c r="J101">
        <v>51750</v>
      </c>
      <c r="K101">
        <v>11340.72</v>
      </c>
      <c r="L101">
        <v>11340.72</v>
      </c>
      <c r="M101">
        <v>0</v>
      </c>
      <c r="N101">
        <v>3808.22</v>
      </c>
      <c r="O101" s="25">
        <v>51750</v>
      </c>
      <c r="P101" s="25">
        <f t="shared" si="4"/>
        <v>0</v>
      </c>
      <c r="R101" t="s">
        <v>666</v>
      </c>
      <c r="S101" s="25">
        <v>1226425.3500000001</v>
      </c>
      <c r="T101" s="25">
        <f t="shared" si="7"/>
        <v>1226425.3500000001</v>
      </c>
      <c r="U101" s="25">
        <f t="shared" si="6"/>
        <v>1236025.3500000001</v>
      </c>
    </row>
    <row r="102" spans="1:21" x14ac:dyDescent="0.25">
      <c r="A102" s="28" t="s">
        <v>100</v>
      </c>
      <c r="B102" t="s">
        <v>654</v>
      </c>
      <c r="C102" t="s">
        <v>655</v>
      </c>
      <c r="D102">
        <v>47556.66</v>
      </c>
      <c r="E102">
        <v>46140.51</v>
      </c>
      <c r="F102">
        <v>0</v>
      </c>
      <c r="G102">
        <v>51750</v>
      </c>
      <c r="H102" t="s">
        <v>454</v>
      </c>
      <c r="I102" t="s">
        <v>455</v>
      </c>
      <c r="J102">
        <v>51750</v>
      </c>
      <c r="K102">
        <v>4193.34</v>
      </c>
      <c r="L102">
        <v>4193.34</v>
      </c>
      <c r="M102">
        <v>0</v>
      </c>
      <c r="N102">
        <v>1416.15</v>
      </c>
      <c r="P102" s="25">
        <f t="shared" si="4"/>
        <v>51750</v>
      </c>
      <c r="R102" t="s">
        <v>668</v>
      </c>
      <c r="S102" s="25">
        <v>360798.54</v>
      </c>
      <c r="T102" s="25">
        <f t="shared" si="7"/>
        <v>360798.54</v>
      </c>
      <c r="U102" s="25">
        <f t="shared" si="6"/>
        <v>418798.54</v>
      </c>
    </row>
    <row r="103" spans="1:21" x14ac:dyDescent="0.25">
      <c r="A103" s="28" t="s">
        <v>101</v>
      </c>
      <c r="B103" t="s">
        <v>656</v>
      </c>
      <c r="C103" t="s">
        <v>657</v>
      </c>
      <c r="D103">
        <v>29377.75</v>
      </c>
      <c r="E103">
        <v>29377.75</v>
      </c>
      <c r="F103">
        <v>0</v>
      </c>
      <c r="G103">
        <v>31750</v>
      </c>
      <c r="H103" t="s">
        <v>454</v>
      </c>
      <c r="I103" t="s">
        <v>455</v>
      </c>
      <c r="J103">
        <v>31750</v>
      </c>
      <c r="K103">
        <v>2372.25</v>
      </c>
      <c r="L103">
        <v>2372.25</v>
      </c>
      <c r="M103">
        <v>0</v>
      </c>
      <c r="N103">
        <v>0</v>
      </c>
      <c r="P103" s="25">
        <f t="shared" si="4"/>
        <v>31750</v>
      </c>
      <c r="R103" t="s">
        <v>670</v>
      </c>
      <c r="S103" s="25">
        <v>0</v>
      </c>
      <c r="T103" s="25">
        <f t="shared" si="7"/>
        <v>0</v>
      </c>
      <c r="U103" s="25">
        <f t="shared" si="6"/>
        <v>3586.73</v>
      </c>
    </row>
    <row r="104" spans="1:21" x14ac:dyDescent="0.25">
      <c r="A104" s="28" t="s">
        <v>102</v>
      </c>
      <c r="B104" t="s">
        <v>658</v>
      </c>
      <c r="C104" t="s">
        <v>659</v>
      </c>
      <c r="D104">
        <v>30354.29</v>
      </c>
      <c r="E104">
        <v>30354.29</v>
      </c>
      <c r="F104">
        <v>0</v>
      </c>
      <c r="G104">
        <v>31750</v>
      </c>
      <c r="H104" t="s">
        <v>454</v>
      </c>
      <c r="I104" t="s">
        <v>455</v>
      </c>
      <c r="J104">
        <v>31750</v>
      </c>
      <c r="K104">
        <v>1395.71</v>
      </c>
      <c r="L104">
        <v>1395.71</v>
      </c>
      <c r="M104">
        <v>0</v>
      </c>
      <c r="N104">
        <v>0</v>
      </c>
      <c r="P104" s="25">
        <f t="shared" si="4"/>
        <v>31750</v>
      </c>
      <c r="R104" t="s">
        <v>672</v>
      </c>
      <c r="S104" s="25">
        <v>53424.54</v>
      </c>
      <c r="T104" s="25">
        <f t="shared" si="7"/>
        <v>53424.54</v>
      </c>
      <c r="U104" s="25">
        <f t="shared" si="6"/>
        <v>27364.59</v>
      </c>
    </row>
    <row r="105" spans="1:21" x14ac:dyDescent="0.25">
      <c r="A105" s="28" t="s">
        <v>103</v>
      </c>
      <c r="B105" t="s">
        <v>660</v>
      </c>
      <c r="C105" t="s">
        <v>661</v>
      </c>
      <c r="D105">
        <v>1040.4000000000001</v>
      </c>
      <c r="E105">
        <v>1040.4000000000001</v>
      </c>
      <c r="F105">
        <v>1040.4000000000001</v>
      </c>
      <c r="G105">
        <v>1040.4000000000001</v>
      </c>
      <c r="H105" t="s">
        <v>454</v>
      </c>
      <c r="I105" t="s">
        <v>455</v>
      </c>
      <c r="J105">
        <v>1040.4000000000001</v>
      </c>
      <c r="K105">
        <v>0</v>
      </c>
      <c r="L105">
        <v>0</v>
      </c>
      <c r="M105">
        <v>0</v>
      </c>
      <c r="N105">
        <v>0</v>
      </c>
      <c r="O105" s="25">
        <v>1040.4000000000001</v>
      </c>
      <c r="P105" s="25">
        <f t="shared" si="4"/>
        <v>0</v>
      </c>
      <c r="R105" t="s">
        <v>674</v>
      </c>
      <c r="S105" s="25">
        <v>6521.47</v>
      </c>
      <c r="T105" s="25">
        <f t="shared" si="7"/>
        <v>6521.47</v>
      </c>
      <c r="U105" s="25">
        <f t="shared" si="6"/>
        <v>27030.44</v>
      </c>
    </row>
    <row r="106" spans="1:21" x14ac:dyDescent="0.25">
      <c r="A106" s="28" t="s">
        <v>104</v>
      </c>
      <c r="B106" t="s">
        <v>662</v>
      </c>
      <c r="C106" t="s">
        <v>663</v>
      </c>
      <c r="D106">
        <v>40596.410000000003</v>
      </c>
      <c r="E106">
        <v>38676.29</v>
      </c>
      <c r="F106">
        <v>81355.850000000006</v>
      </c>
      <c r="G106">
        <v>117951.26</v>
      </c>
      <c r="H106" t="s">
        <v>454</v>
      </c>
      <c r="I106" t="s">
        <v>455</v>
      </c>
      <c r="J106">
        <v>117951.26</v>
      </c>
      <c r="K106">
        <v>77354.850000000006</v>
      </c>
      <c r="L106">
        <v>77354.850000000006</v>
      </c>
      <c r="M106">
        <v>0</v>
      </c>
      <c r="N106">
        <v>1920.12</v>
      </c>
      <c r="O106" s="25">
        <v>117951.26</v>
      </c>
      <c r="P106" s="25">
        <f t="shared" si="4"/>
        <v>0</v>
      </c>
      <c r="R106" t="s">
        <v>676</v>
      </c>
      <c r="S106" s="25">
        <v>19767.599999999999</v>
      </c>
      <c r="T106" s="25">
        <f t="shared" si="7"/>
        <v>19767.599999999999</v>
      </c>
      <c r="U106" s="25">
        <f t="shared" si="6"/>
        <v>19767.599999999999</v>
      </c>
    </row>
    <row r="107" spans="1:21" x14ac:dyDescent="0.25">
      <c r="A107" s="28" t="s">
        <v>105</v>
      </c>
      <c r="B107" t="s">
        <v>664</v>
      </c>
      <c r="C107" t="s">
        <v>665</v>
      </c>
      <c r="D107">
        <v>70633.259999999995</v>
      </c>
      <c r="E107">
        <v>0</v>
      </c>
      <c r="F107">
        <v>289007</v>
      </c>
      <c r="G107">
        <v>328416.34000000003</v>
      </c>
      <c r="H107" t="s">
        <v>454</v>
      </c>
      <c r="I107" t="s">
        <v>455</v>
      </c>
      <c r="J107">
        <v>328416.34000000003</v>
      </c>
      <c r="K107">
        <v>257783.08</v>
      </c>
      <c r="L107">
        <v>257783.08</v>
      </c>
      <c r="M107">
        <v>0</v>
      </c>
      <c r="N107">
        <v>70633.259999999995</v>
      </c>
      <c r="O107" s="25">
        <v>328416.34000000003</v>
      </c>
      <c r="P107" s="25">
        <f t="shared" si="4"/>
        <v>0</v>
      </c>
      <c r="R107" t="s">
        <v>678</v>
      </c>
      <c r="S107" s="25">
        <v>747932</v>
      </c>
      <c r="T107" s="25">
        <f t="shared" si="7"/>
        <v>747932</v>
      </c>
      <c r="U107" s="25">
        <f t="shared" si="6"/>
        <v>762546.54</v>
      </c>
    </row>
    <row r="108" spans="1:21" x14ac:dyDescent="0.25">
      <c r="A108" s="28" t="s">
        <v>106</v>
      </c>
      <c r="B108" t="s">
        <v>666</v>
      </c>
      <c r="C108" t="s">
        <v>667</v>
      </c>
      <c r="D108">
        <v>420963.68</v>
      </c>
      <c r="E108">
        <v>72875.3</v>
      </c>
      <c r="F108">
        <v>1226425.3500000001</v>
      </c>
      <c r="G108">
        <v>1236025.3500000001</v>
      </c>
      <c r="H108" t="s">
        <v>454</v>
      </c>
      <c r="I108" t="s">
        <v>455</v>
      </c>
      <c r="J108">
        <v>1236025.3500000001</v>
      </c>
      <c r="K108">
        <v>815061.67</v>
      </c>
      <c r="L108">
        <v>815061.67</v>
      </c>
      <c r="M108">
        <v>0</v>
      </c>
      <c r="N108">
        <v>348088.38</v>
      </c>
      <c r="O108" s="25">
        <v>1236025.3500000001</v>
      </c>
      <c r="P108" s="25">
        <f t="shared" si="4"/>
        <v>0</v>
      </c>
      <c r="R108" t="s">
        <v>680</v>
      </c>
      <c r="S108" s="25">
        <v>374094</v>
      </c>
      <c r="T108" s="25">
        <f t="shared" si="7"/>
        <v>374094</v>
      </c>
      <c r="U108" s="25">
        <f t="shared" si="6"/>
        <v>369153.26</v>
      </c>
    </row>
    <row r="109" spans="1:21" x14ac:dyDescent="0.25">
      <c r="A109" s="28" t="s">
        <v>107</v>
      </c>
      <c r="B109" t="s">
        <v>668</v>
      </c>
      <c r="C109" t="s">
        <v>669</v>
      </c>
      <c r="D109">
        <v>122634.58</v>
      </c>
      <c r="E109">
        <v>17266.509999999998</v>
      </c>
      <c r="F109">
        <v>360798.54</v>
      </c>
      <c r="G109">
        <v>418798.54</v>
      </c>
      <c r="H109" t="s">
        <v>454</v>
      </c>
      <c r="I109" t="s">
        <v>455</v>
      </c>
      <c r="J109">
        <v>418798.54</v>
      </c>
      <c r="K109">
        <v>296163.96000000002</v>
      </c>
      <c r="L109">
        <v>296163.96000000002</v>
      </c>
      <c r="M109">
        <v>0</v>
      </c>
      <c r="N109">
        <v>105368.07</v>
      </c>
      <c r="O109" s="25">
        <v>418798.54</v>
      </c>
      <c r="P109" s="25">
        <f t="shared" si="4"/>
        <v>0</v>
      </c>
      <c r="R109" t="s">
        <v>682</v>
      </c>
      <c r="S109" s="25">
        <v>0</v>
      </c>
      <c r="T109" s="25">
        <f t="shared" si="7"/>
        <v>0</v>
      </c>
      <c r="U109" s="25">
        <f t="shared" si="6"/>
        <v>0</v>
      </c>
    </row>
    <row r="110" spans="1:21" x14ac:dyDescent="0.25">
      <c r="A110" s="28" t="s">
        <v>108</v>
      </c>
      <c r="B110" t="s">
        <v>670</v>
      </c>
      <c r="C110" t="s">
        <v>671</v>
      </c>
      <c r="D110">
        <v>0</v>
      </c>
      <c r="E110">
        <v>0</v>
      </c>
      <c r="F110">
        <v>0</v>
      </c>
      <c r="G110">
        <v>3586.73</v>
      </c>
      <c r="H110" t="s">
        <v>454</v>
      </c>
      <c r="I110" t="s">
        <v>455</v>
      </c>
      <c r="J110">
        <v>3586.73</v>
      </c>
      <c r="K110">
        <v>3586.73</v>
      </c>
      <c r="L110">
        <v>3586.73</v>
      </c>
      <c r="M110">
        <v>0</v>
      </c>
      <c r="N110">
        <v>0</v>
      </c>
      <c r="O110" s="25">
        <v>3586.73</v>
      </c>
      <c r="P110" s="25">
        <f t="shared" si="4"/>
        <v>0</v>
      </c>
      <c r="R110" t="s">
        <v>684</v>
      </c>
      <c r="S110" s="25">
        <v>0</v>
      </c>
      <c r="T110" s="25">
        <f t="shared" si="7"/>
        <v>0</v>
      </c>
      <c r="U110" s="25">
        <f t="shared" si="6"/>
        <v>0</v>
      </c>
    </row>
    <row r="111" spans="1:21" x14ac:dyDescent="0.25">
      <c r="A111" s="28" t="s">
        <v>109</v>
      </c>
      <c r="B111" t="s">
        <v>672</v>
      </c>
      <c r="C111" t="s">
        <v>673</v>
      </c>
      <c r="D111">
        <v>-1874.69</v>
      </c>
      <c r="E111">
        <v>-1874.69</v>
      </c>
      <c r="F111">
        <v>53424.54</v>
      </c>
      <c r="G111">
        <v>27364.59</v>
      </c>
      <c r="H111" t="s">
        <v>454</v>
      </c>
      <c r="I111" t="s">
        <v>455</v>
      </c>
      <c r="J111">
        <v>27364.59</v>
      </c>
      <c r="K111">
        <v>29239.279999999999</v>
      </c>
      <c r="L111">
        <v>29239.279999999999</v>
      </c>
      <c r="M111">
        <v>0</v>
      </c>
      <c r="N111">
        <v>0</v>
      </c>
      <c r="O111" s="25">
        <v>27364.59</v>
      </c>
      <c r="P111" s="25">
        <f t="shared" si="4"/>
        <v>0</v>
      </c>
      <c r="R111" t="s">
        <v>685</v>
      </c>
      <c r="S111" s="25">
        <v>0</v>
      </c>
      <c r="T111" s="25">
        <f t="shared" si="7"/>
        <v>0</v>
      </c>
      <c r="U111" s="25">
        <f t="shared" si="6"/>
        <v>0</v>
      </c>
    </row>
    <row r="112" spans="1:21" x14ac:dyDescent="0.25">
      <c r="A112" s="28" t="s">
        <v>110</v>
      </c>
      <c r="B112" t="s">
        <v>674</v>
      </c>
      <c r="C112" t="s">
        <v>675</v>
      </c>
      <c r="D112">
        <v>242.04</v>
      </c>
      <c r="E112">
        <v>242.04</v>
      </c>
      <c r="F112">
        <v>6521.47</v>
      </c>
      <c r="G112">
        <v>27030.44</v>
      </c>
      <c r="H112" t="s">
        <v>454</v>
      </c>
      <c r="I112" t="s">
        <v>455</v>
      </c>
      <c r="J112">
        <v>27030.44</v>
      </c>
      <c r="K112">
        <v>26788.400000000001</v>
      </c>
      <c r="L112">
        <v>26788.400000000001</v>
      </c>
      <c r="M112">
        <v>0</v>
      </c>
      <c r="N112">
        <v>0</v>
      </c>
      <c r="O112" s="25">
        <v>27030.44</v>
      </c>
      <c r="P112" s="25">
        <f t="shared" si="4"/>
        <v>0</v>
      </c>
      <c r="R112" t="s">
        <v>687</v>
      </c>
      <c r="S112" s="25">
        <v>0</v>
      </c>
      <c r="T112" s="25">
        <f t="shared" si="7"/>
        <v>0</v>
      </c>
      <c r="U112" s="25">
        <f t="shared" si="6"/>
        <v>0</v>
      </c>
    </row>
    <row r="113" spans="1:21" x14ac:dyDescent="0.25">
      <c r="A113" s="28" t="s">
        <v>111</v>
      </c>
      <c r="B113" t="s">
        <v>676</v>
      </c>
      <c r="C113" t="s">
        <v>677</v>
      </c>
      <c r="D113">
        <v>19767.599999999999</v>
      </c>
      <c r="E113">
        <v>19767.599999999999</v>
      </c>
      <c r="F113">
        <v>19767.599999999999</v>
      </c>
      <c r="G113">
        <v>19767.599999999999</v>
      </c>
      <c r="H113" t="s">
        <v>454</v>
      </c>
      <c r="I113" t="s">
        <v>455</v>
      </c>
      <c r="J113">
        <v>19767.599999999999</v>
      </c>
      <c r="K113">
        <v>0</v>
      </c>
      <c r="L113">
        <v>0</v>
      </c>
      <c r="M113">
        <v>0</v>
      </c>
      <c r="N113">
        <v>0</v>
      </c>
      <c r="O113" s="25">
        <v>19767.599999999999</v>
      </c>
      <c r="P113" s="25">
        <f t="shared" si="4"/>
        <v>0</v>
      </c>
      <c r="R113" t="s">
        <v>689</v>
      </c>
      <c r="S113" s="25">
        <v>35950</v>
      </c>
      <c r="T113" s="25">
        <f t="shared" si="7"/>
        <v>35950</v>
      </c>
      <c r="U113" s="25">
        <f t="shared" si="6"/>
        <v>22250.67</v>
      </c>
    </row>
    <row r="114" spans="1:21" x14ac:dyDescent="0.25">
      <c r="A114" s="28" t="s">
        <v>112</v>
      </c>
      <c r="B114" t="s">
        <v>678</v>
      </c>
      <c r="C114" t="s">
        <v>679</v>
      </c>
      <c r="D114">
        <v>172724.24</v>
      </c>
      <c r="E114">
        <v>0</v>
      </c>
      <c r="F114">
        <v>747932</v>
      </c>
      <c r="G114">
        <v>762546.54</v>
      </c>
      <c r="H114" t="s">
        <v>454</v>
      </c>
      <c r="I114" t="s">
        <v>455</v>
      </c>
      <c r="J114">
        <v>762546.54</v>
      </c>
      <c r="K114">
        <v>589822.30000000005</v>
      </c>
      <c r="L114">
        <v>589822.30000000005</v>
      </c>
      <c r="M114">
        <v>0</v>
      </c>
      <c r="N114">
        <v>172724.24</v>
      </c>
      <c r="O114" s="25">
        <v>762546.54</v>
      </c>
      <c r="P114" s="25">
        <f t="shared" si="4"/>
        <v>0</v>
      </c>
      <c r="R114" t="s">
        <v>691</v>
      </c>
      <c r="S114" s="25">
        <v>268865.7</v>
      </c>
      <c r="T114" s="25">
        <f t="shared" si="7"/>
        <v>268865.7</v>
      </c>
      <c r="U114" s="25">
        <f t="shared" si="6"/>
        <v>248245.92</v>
      </c>
    </row>
    <row r="115" spans="1:21" x14ac:dyDescent="0.25">
      <c r="A115" s="28" t="s">
        <v>113</v>
      </c>
      <c r="B115" t="s">
        <v>680</v>
      </c>
      <c r="C115" t="s">
        <v>681</v>
      </c>
      <c r="D115">
        <v>73830.62</v>
      </c>
      <c r="E115">
        <v>0</v>
      </c>
      <c r="F115">
        <v>374094</v>
      </c>
      <c r="G115">
        <v>369153.26</v>
      </c>
      <c r="H115" t="s">
        <v>454</v>
      </c>
      <c r="I115" t="s">
        <v>455</v>
      </c>
      <c r="J115">
        <v>369153.26</v>
      </c>
      <c r="K115">
        <v>295322.64</v>
      </c>
      <c r="L115">
        <v>295322.64</v>
      </c>
      <c r="M115">
        <v>0</v>
      </c>
      <c r="N115">
        <v>73830.62</v>
      </c>
      <c r="O115" s="25">
        <v>369153.26</v>
      </c>
      <c r="P115" s="25">
        <f t="shared" si="4"/>
        <v>0</v>
      </c>
      <c r="R115" t="s">
        <v>693</v>
      </c>
      <c r="S115" s="25">
        <v>123887.71</v>
      </c>
      <c r="T115" s="25">
        <f t="shared" si="7"/>
        <v>123887.71</v>
      </c>
      <c r="U115" s="25">
        <f t="shared" si="6"/>
        <v>123887.71</v>
      </c>
    </row>
    <row r="116" spans="1:21" x14ac:dyDescent="0.25">
      <c r="A116" s="28" t="s">
        <v>114</v>
      </c>
      <c r="B116" t="s">
        <v>682</v>
      </c>
      <c r="C116" t="s">
        <v>683</v>
      </c>
      <c r="D116">
        <v>0</v>
      </c>
      <c r="E116">
        <v>0</v>
      </c>
      <c r="F116">
        <v>0</v>
      </c>
      <c r="G116">
        <v>0</v>
      </c>
      <c r="H116" t="s">
        <v>454</v>
      </c>
      <c r="I116" t="s">
        <v>455</v>
      </c>
      <c r="J116">
        <v>0</v>
      </c>
      <c r="K116">
        <v>0</v>
      </c>
      <c r="L116">
        <v>0</v>
      </c>
      <c r="M116">
        <v>0</v>
      </c>
      <c r="N116">
        <v>0</v>
      </c>
      <c r="O116" s="25">
        <v>0</v>
      </c>
      <c r="P116" s="25">
        <f t="shared" si="4"/>
        <v>0</v>
      </c>
      <c r="R116" t="s">
        <v>695</v>
      </c>
      <c r="S116" s="25">
        <v>7724.46</v>
      </c>
      <c r="T116" s="25">
        <f t="shared" si="7"/>
        <v>7724.46</v>
      </c>
      <c r="U116" s="25">
        <f t="shared" si="6"/>
        <v>7724.46</v>
      </c>
    </row>
    <row r="117" spans="1:21" x14ac:dyDescent="0.25">
      <c r="A117" s="28" t="s">
        <v>115</v>
      </c>
      <c r="B117" t="s">
        <v>684</v>
      </c>
      <c r="C117" t="s">
        <v>316</v>
      </c>
      <c r="D117">
        <v>0</v>
      </c>
      <c r="E117">
        <v>0</v>
      </c>
      <c r="F117">
        <v>0</v>
      </c>
      <c r="G117">
        <v>0</v>
      </c>
      <c r="H117" t="s">
        <v>454</v>
      </c>
      <c r="I117" t="s">
        <v>455</v>
      </c>
      <c r="J117">
        <v>0</v>
      </c>
      <c r="K117">
        <v>0</v>
      </c>
      <c r="L117">
        <v>0</v>
      </c>
      <c r="M117">
        <v>0</v>
      </c>
      <c r="N117">
        <v>0</v>
      </c>
      <c r="O117" s="25">
        <v>0</v>
      </c>
      <c r="P117" s="25">
        <f t="shared" si="4"/>
        <v>0</v>
      </c>
      <c r="R117" t="s">
        <v>697</v>
      </c>
      <c r="S117" s="25">
        <v>780.3</v>
      </c>
      <c r="T117" s="25">
        <f t="shared" si="7"/>
        <v>780.3</v>
      </c>
      <c r="U117" s="25">
        <f t="shared" si="6"/>
        <v>3311.3</v>
      </c>
    </row>
    <row r="118" spans="1:21" x14ac:dyDescent="0.25">
      <c r="A118" s="28" t="s">
        <v>116</v>
      </c>
      <c r="B118" t="s">
        <v>685</v>
      </c>
      <c r="C118" t="s">
        <v>686</v>
      </c>
      <c r="D118">
        <v>0</v>
      </c>
      <c r="E118">
        <v>0</v>
      </c>
      <c r="F118">
        <v>0</v>
      </c>
      <c r="G118">
        <v>0</v>
      </c>
      <c r="H118" t="s">
        <v>454</v>
      </c>
      <c r="I118" t="s">
        <v>455</v>
      </c>
      <c r="J118">
        <v>0</v>
      </c>
      <c r="K118">
        <v>0</v>
      </c>
      <c r="L118">
        <v>0</v>
      </c>
      <c r="M118">
        <v>0</v>
      </c>
      <c r="N118">
        <v>0</v>
      </c>
      <c r="O118" s="25">
        <v>0</v>
      </c>
      <c r="P118" s="25">
        <f t="shared" si="4"/>
        <v>0</v>
      </c>
      <c r="R118" t="s">
        <v>707</v>
      </c>
      <c r="S118" s="25">
        <v>28281.91</v>
      </c>
      <c r="T118" s="25">
        <f t="shared" si="7"/>
        <v>28281.91</v>
      </c>
      <c r="U118" s="25">
        <f t="shared" si="6"/>
        <v>18115.169999999998</v>
      </c>
    </row>
    <row r="119" spans="1:21" x14ac:dyDescent="0.25">
      <c r="A119" s="28" t="s">
        <v>117</v>
      </c>
      <c r="B119" t="s">
        <v>687</v>
      </c>
      <c r="C119" t="s">
        <v>688</v>
      </c>
      <c r="D119">
        <v>0</v>
      </c>
      <c r="E119">
        <v>0</v>
      </c>
      <c r="F119">
        <v>0</v>
      </c>
      <c r="G119">
        <v>0</v>
      </c>
      <c r="H119" t="s">
        <v>454</v>
      </c>
      <c r="I119" t="s">
        <v>455</v>
      </c>
      <c r="J119">
        <v>0</v>
      </c>
      <c r="K119">
        <v>0</v>
      </c>
      <c r="L119">
        <v>0</v>
      </c>
      <c r="M119">
        <v>0</v>
      </c>
      <c r="N119">
        <v>0</v>
      </c>
      <c r="O119" s="25">
        <v>0</v>
      </c>
      <c r="P119" s="25">
        <f t="shared" si="4"/>
        <v>0</v>
      </c>
      <c r="R119" t="s">
        <v>717</v>
      </c>
      <c r="S119" s="25">
        <v>6936</v>
      </c>
      <c r="T119" s="25">
        <f t="shared" si="7"/>
        <v>6936</v>
      </c>
      <c r="U119" s="25">
        <f t="shared" si="6"/>
        <v>6905.38</v>
      </c>
    </row>
    <row r="120" spans="1:21" x14ac:dyDescent="0.25">
      <c r="A120" s="28" t="s">
        <v>118</v>
      </c>
      <c r="B120" t="s">
        <v>689</v>
      </c>
      <c r="C120" t="s">
        <v>690</v>
      </c>
      <c r="D120">
        <v>0</v>
      </c>
      <c r="E120">
        <v>0</v>
      </c>
      <c r="F120">
        <v>35950</v>
      </c>
      <c r="G120">
        <v>22250.67</v>
      </c>
      <c r="H120" t="s">
        <v>454</v>
      </c>
      <c r="I120" t="s">
        <v>455</v>
      </c>
      <c r="J120">
        <v>22250.67</v>
      </c>
      <c r="K120">
        <v>22250.67</v>
      </c>
      <c r="L120">
        <v>22250.67</v>
      </c>
      <c r="M120">
        <v>0</v>
      </c>
      <c r="N120">
        <v>0</v>
      </c>
      <c r="O120" s="25">
        <v>22250.67</v>
      </c>
      <c r="P120" s="25">
        <f t="shared" si="4"/>
        <v>0</v>
      </c>
      <c r="R120" t="s">
        <v>720</v>
      </c>
      <c r="S120" s="25">
        <v>101527</v>
      </c>
      <c r="T120" s="25">
        <f t="shared" si="7"/>
        <v>101527</v>
      </c>
      <c r="U120" s="25">
        <f t="shared" si="6"/>
        <v>126450.94</v>
      </c>
    </row>
    <row r="121" spans="1:21" x14ac:dyDescent="0.25">
      <c r="A121" s="28" t="s">
        <v>119</v>
      </c>
      <c r="B121" t="s">
        <v>691</v>
      </c>
      <c r="C121" t="s">
        <v>692</v>
      </c>
      <c r="D121">
        <v>110291.46</v>
      </c>
      <c r="E121">
        <v>27518.92</v>
      </c>
      <c r="F121">
        <v>268865.7</v>
      </c>
      <c r="G121">
        <v>248245.92</v>
      </c>
      <c r="H121" t="s">
        <v>454</v>
      </c>
      <c r="I121" t="s">
        <v>455</v>
      </c>
      <c r="J121">
        <v>248245.92</v>
      </c>
      <c r="K121">
        <v>137954.46</v>
      </c>
      <c r="L121">
        <v>137954.46</v>
      </c>
      <c r="M121">
        <v>0</v>
      </c>
      <c r="N121">
        <v>82772.539999999994</v>
      </c>
      <c r="O121" s="25">
        <v>248245.92</v>
      </c>
      <c r="P121" s="25">
        <f t="shared" si="4"/>
        <v>0</v>
      </c>
      <c r="R121" t="s">
        <v>722</v>
      </c>
      <c r="S121" s="25">
        <v>192497.05</v>
      </c>
      <c r="T121" s="25">
        <f t="shared" si="7"/>
        <v>192497.05</v>
      </c>
      <c r="U121" s="25">
        <f t="shared" si="6"/>
        <v>269806</v>
      </c>
    </row>
    <row r="122" spans="1:21" x14ac:dyDescent="0.25">
      <c r="A122" s="28" t="s">
        <v>120</v>
      </c>
      <c r="B122" t="s">
        <v>693</v>
      </c>
      <c r="C122" t="s">
        <v>694</v>
      </c>
      <c r="D122">
        <v>51569.83</v>
      </c>
      <c r="E122">
        <v>27745.33</v>
      </c>
      <c r="F122">
        <v>123887.71</v>
      </c>
      <c r="G122">
        <v>123887.71</v>
      </c>
      <c r="H122" t="s">
        <v>454</v>
      </c>
      <c r="I122" t="s">
        <v>455</v>
      </c>
      <c r="J122">
        <v>123887.71</v>
      </c>
      <c r="K122">
        <v>72317.88</v>
      </c>
      <c r="L122">
        <v>72317.88</v>
      </c>
      <c r="M122">
        <v>0</v>
      </c>
      <c r="N122">
        <v>23824.5</v>
      </c>
      <c r="O122" s="25">
        <v>123887.71</v>
      </c>
      <c r="P122" s="25">
        <f t="shared" si="4"/>
        <v>0</v>
      </c>
      <c r="R122" t="s">
        <v>724</v>
      </c>
      <c r="S122" s="25">
        <v>0</v>
      </c>
      <c r="T122" s="25">
        <f t="shared" si="7"/>
        <v>0</v>
      </c>
      <c r="U122" s="25">
        <f t="shared" si="6"/>
        <v>6844.55</v>
      </c>
    </row>
    <row r="123" spans="1:21" x14ac:dyDescent="0.25">
      <c r="A123" s="28" t="s">
        <v>121</v>
      </c>
      <c r="B123" t="s">
        <v>695</v>
      </c>
      <c r="C123" t="s">
        <v>696</v>
      </c>
      <c r="D123">
        <v>7724.46</v>
      </c>
      <c r="E123">
        <v>7724.46</v>
      </c>
      <c r="F123">
        <v>7724.46</v>
      </c>
      <c r="G123">
        <v>7724.46</v>
      </c>
      <c r="H123" t="s">
        <v>454</v>
      </c>
      <c r="I123" t="s">
        <v>455</v>
      </c>
      <c r="J123">
        <v>7724.46</v>
      </c>
      <c r="K123">
        <v>0</v>
      </c>
      <c r="L123">
        <v>0</v>
      </c>
      <c r="M123">
        <v>0</v>
      </c>
      <c r="N123">
        <v>0</v>
      </c>
      <c r="O123" s="25">
        <v>7724.46</v>
      </c>
      <c r="P123" s="25">
        <f t="shared" si="4"/>
        <v>0</v>
      </c>
      <c r="R123" t="s">
        <v>726</v>
      </c>
      <c r="S123" s="25">
        <v>282259</v>
      </c>
      <c r="T123" s="25">
        <f t="shared" si="7"/>
        <v>282259</v>
      </c>
      <c r="U123" s="25">
        <f t="shared" si="6"/>
        <v>59820.59</v>
      </c>
    </row>
    <row r="124" spans="1:21" x14ac:dyDescent="0.25">
      <c r="A124" s="28" t="s">
        <v>122</v>
      </c>
      <c r="B124" t="s">
        <v>697</v>
      </c>
      <c r="C124" t="s">
        <v>698</v>
      </c>
      <c r="D124">
        <v>707.44</v>
      </c>
      <c r="E124">
        <v>507.44</v>
      </c>
      <c r="F124">
        <v>780.3</v>
      </c>
      <c r="G124">
        <v>3311.3</v>
      </c>
      <c r="H124" t="s">
        <v>454</v>
      </c>
      <c r="I124" t="s">
        <v>455</v>
      </c>
      <c r="J124">
        <v>3311.3</v>
      </c>
      <c r="K124">
        <v>2603.86</v>
      </c>
      <c r="L124">
        <v>2603.86</v>
      </c>
      <c r="M124">
        <v>0</v>
      </c>
      <c r="N124">
        <v>200</v>
      </c>
      <c r="O124" s="25">
        <v>3311.3</v>
      </c>
      <c r="P124" s="25">
        <f t="shared" si="4"/>
        <v>0</v>
      </c>
      <c r="R124" t="s">
        <v>728</v>
      </c>
      <c r="S124" s="25">
        <v>12555</v>
      </c>
      <c r="T124" s="25">
        <f t="shared" si="7"/>
        <v>12555</v>
      </c>
      <c r="U124" s="25">
        <f t="shared" si="6"/>
        <v>8964.49</v>
      </c>
    </row>
    <row r="125" spans="1:21" x14ac:dyDescent="0.25">
      <c r="A125" s="28" t="s">
        <v>123</v>
      </c>
      <c r="B125" t="s">
        <v>699</v>
      </c>
      <c r="C125" t="s">
        <v>700</v>
      </c>
      <c r="D125">
        <v>0</v>
      </c>
      <c r="E125">
        <v>0</v>
      </c>
      <c r="F125">
        <v>0</v>
      </c>
      <c r="G125">
        <v>0</v>
      </c>
      <c r="H125" t="s">
        <v>454</v>
      </c>
      <c r="I125" t="s">
        <v>455</v>
      </c>
      <c r="J125">
        <v>0</v>
      </c>
      <c r="K125">
        <v>0</v>
      </c>
      <c r="L125">
        <v>0</v>
      </c>
      <c r="M125">
        <v>0</v>
      </c>
      <c r="N125">
        <v>0</v>
      </c>
      <c r="P125" s="25">
        <f t="shared" si="4"/>
        <v>0</v>
      </c>
      <c r="R125" t="s">
        <v>730</v>
      </c>
      <c r="S125" s="25">
        <v>0</v>
      </c>
      <c r="T125" s="25">
        <f t="shared" si="7"/>
        <v>0</v>
      </c>
      <c r="U125" s="25">
        <f t="shared" si="6"/>
        <v>0</v>
      </c>
    </row>
    <row r="126" spans="1:21" x14ac:dyDescent="0.25">
      <c r="A126" s="28" t="s">
        <v>124</v>
      </c>
      <c r="B126" t="s">
        <v>701</v>
      </c>
      <c r="C126" t="s">
        <v>702</v>
      </c>
      <c r="D126">
        <v>0</v>
      </c>
      <c r="E126">
        <v>0</v>
      </c>
      <c r="F126">
        <v>0</v>
      </c>
      <c r="G126">
        <v>0</v>
      </c>
      <c r="H126" t="s">
        <v>454</v>
      </c>
      <c r="I126" t="s">
        <v>455</v>
      </c>
      <c r="J126">
        <v>0</v>
      </c>
      <c r="K126">
        <v>0</v>
      </c>
      <c r="L126">
        <v>0</v>
      </c>
      <c r="M126">
        <v>0</v>
      </c>
      <c r="N126">
        <v>0</v>
      </c>
      <c r="P126" s="25">
        <f t="shared" si="4"/>
        <v>0</v>
      </c>
      <c r="R126" t="s">
        <v>736</v>
      </c>
      <c r="S126" s="25">
        <v>6120</v>
      </c>
      <c r="T126" s="25">
        <f t="shared" si="7"/>
        <v>6120</v>
      </c>
      <c r="U126" s="25">
        <f t="shared" si="6"/>
        <v>6120</v>
      </c>
    </row>
    <row r="127" spans="1:21" x14ac:dyDescent="0.25">
      <c r="A127" s="28" t="s">
        <v>125</v>
      </c>
      <c r="B127" t="s">
        <v>703</v>
      </c>
      <c r="C127" t="s">
        <v>704</v>
      </c>
      <c r="D127">
        <v>0</v>
      </c>
      <c r="E127">
        <v>0</v>
      </c>
      <c r="F127">
        <v>0</v>
      </c>
      <c r="G127">
        <v>0</v>
      </c>
      <c r="H127" t="s">
        <v>454</v>
      </c>
      <c r="I127" t="s">
        <v>455</v>
      </c>
      <c r="J127">
        <v>0</v>
      </c>
      <c r="K127">
        <v>0</v>
      </c>
      <c r="L127">
        <v>0</v>
      </c>
      <c r="M127">
        <v>0</v>
      </c>
      <c r="N127">
        <v>0</v>
      </c>
      <c r="P127" s="25">
        <f t="shared" si="4"/>
        <v>0</v>
      </c>
      <c r="R127" t="s">
        <v>738</v>
      </c>
      <c r="S127" s="25">
        <v>41922</v>
      </c>
      <c r="T127" s="25">
        <f t="shared" si="7"/>
        <v>41922</v>
      </c>
      <c r="U127" s="25">
        <f t="shared" si="6"/>
        <v>29951.1</v>
      </c>
    </row>
    <row r="128" spans="1:21" x14ac:dyDescent="0.25">
      <c r="A128" s="28" t="s">
        <v>126</v>
      </c>
      <c r="B128" t="s">
        <v>705</v>
      </c>
      <c r="C128" t="s">
        <v>706</v>
      </c>
      <c r="D128">
        <v>0</v>
      </c>
      <c r="E128">
        <v>0</v>
      </c>
      <c r="F128">
        <v>0</v>
      </c>
      <c r="G128">
        <v>0</v>
      </c>
      <c r="H128" t="s">
        <v>454</v>
      </c>
      <c r="I128" t="s">
        <v>455</v>
      </c>
      <c r="J128">
        <v>0</v>
      </c>
      <c r="K128">
        <v>0</v>
      </c>
      <c r="L128">
        <v>0</v>
      </c>
      <c r="M128">
        <v>0</v>
      </c>
      <c r="N128">
        <v>0</v>
      </c>
      <c r="P128" s="25">
        <f t="shared" si="4"/>
        <v>0</v>
      </c>
      <c r="R128" t="s">
        <v>740</v>
      </c>
      <c r="S128" s="25">
        <v>156073</v>
      </c>
      <c r="T128" s="25">
        <f t="shared" si="7"/>
        <v>156073</v>
      </c>
      <c r="U128" s="25">
        <f t="shared" si="6"/>
        <v>395826.9</v>
      </c>
    </row>
    <row r="129" spans="1:21" x14ac:dyDescent="0.25">
      <c r="A129" s="28" t="s">
        <v>127</v>
      </c>
      <c r="B129" t="s">
        <v>707</v>
      </c>
      <c r="C129" t="s">
        <v>708</v>
      </c>
      <c r="D129">
        <v>1614.43</v>
      </c>
      <c r="E129">
        <v>441.43</v>
      </c>
      <c r="F129">
        <v>28281.91</v>
      </c>
      <c r="G129">
        <v>18115.169999999998</v>
      </c>
      <c r="H129" t="s">
        <v>454</v>
      </c>
      <c r="I129" t="s">
        <v>455</v>
      </c>
      <c r="J129">
        <v>18115.169999999998</v>
      </c>
      <c r="K129">
        <v>16500.740000000002</v>
      </c>
      <c r="L129">
        <v>16500.740000000002</v>
      </c>
      <c r="M129">
        <v>0</v>
      </c>
      <c r="N129">
        <v>1173</v>
      </c>
      <c r="O129" s="25">
        <v>18115.169999999998</v>
      </c>
      <c r="P129" s="25">
        <f t="shared" si="4"/>
        <v>0</v>
      </c>
      <c r="R129" t="s">
        <v>742</v>
      </c>
      <c r="S129" s="25">
        <v>1845</v>
      </c>
      <c r="T129" s="25">
        <f t="shared" si="7"/>
        <v>1845</v>
      </c>
      <c r="U129" s="25">
        <f t="shared" si="6"/>
        <v>1845</v>
      </c>
    </row>
    <row r="130" spans="1:21" x14ac:dyDescent="0.25">
      <c r="A130" s="28" t="s">
        <v>128</v>
      </c>
      <c r="B130" t="s">
        <v>709</v>
      </c>
      <c r="C130" t="s">
        <v>710</v>
      </c>
      <c r="D130">
        <v>4102.41</v>
      </c>
      <c r="E130">
        <v>4102.41</v>
      </c>
      <c r="F130">
        <v>0</v>
      </c>
      <c r="G130">
        <v>5000</v>
      </c>
      <c r="H130" t="s">
        <v>454</v>
      </c>
      <c r="I130" t="s">
        <v>455</v>
      </c>
      <c r="J130">
        <v>5000</v>
      </c>
      <c r="K130">
        <v>897.59</v>
      </c>
      <c r="L130">
        <v>897.59</v>
      </c>
      <c r="M130">
        <v>0</v>
      </c>
      <c r="N130">
        <v>0</v>
      </c>
      <c r="P130" s="25">
        <f t="shared" si="4"/>
        <v>5000</v>
      </c>
      <c r="R130" t="s">
        <v>743</v>
      </c>
      <c r="S130" s="25">
        <v>518496.25</v>
      </c>
      <c r="T130" s="25">
        <f t="shared" si="7"/>
        <v>518496.25</v>
      </c>
      <c r="U130" s="25">
        <f t="shared" si="6"/>
        <v>518496.25</v>
      </c>
    </row>
    <row r="131" spans="1:21" x14ac:dyDescent="0.25">
      <c r="A131" s="28" t="s">
        <v>129</v>
      </c>
      <c r="B131" t="s">
        <v>711</v>
      </c>
      <c r="C131" t="s">
        <v>712</v>
      </c>
      <c r="D131">
        <v>4569.12</v>
      </c>
      <c r="E131">
        <v>1480.16</v>
      </c>
      <c r="F131">
        <v>0</v>
      </c>
      <c r="G131">
        <v>5000</v>
      </c>
      <c r="H131" t="s">
        <v>454</v>
      </c>
      <c r="I131" t="s">
        <v>455</v>
      </c>
      <c r="J131">
        <v>5000</v>
      </c>
      <c r="K131">
        <v>430.88</v>
      </c>
      <c r="L131">
        <v>430.88</v>
      </c>
      <c r="M131">
        <v>0</v>
      </c>
      <c r="N131">
        <v>3088.96</v>
      </c>
      <c r="P131" s="25">
        <f t="shared" ref="P131:P194" si="8">J131-O131</f>
        <v>5000</v>
      </c>
      <c r="R131" t="s">
        <v>745</v>
      </c>
      <c r="S131" s="25">
        <v>71200.2</v>
      </c>
      <c r="T131" s="25">
        <f t="shared" ref="T131:T162" si="9">S131-AA131</f>
        <v>71200.2</v>
      </c>
      <c r="U131" s="25">
        <f t="shared" si="6"/>
        <v>71200.2</v>
      </c>
    </row>
    <row r="132" spans="1:21" x14ac:dyDescent="0.25">
      <c r="A132" s="28" t="s">
        <v>130</v>
      </c>
      <c r="B132" t="s">
        <v>713</v>
      </c>
      <c r="C132" t="s">
        <v>714</v>
      </c>
      <c r="D132">
        <v>3561.03</v>
      </c>
      <c r="E132">
        <v>-202.66</v>
      </c>
      <c r="F132">
        <v>0</v>
      </c>
      <c r="G132">
        <v>5000</v>
      </c>
      <c r="H132" t="s">
        <v>454</v>
      </c>
      <c r="I132" t="s">
        <v>455</v>
      </c>
      <c r="J132">
        <v>5000</v>
      </c>
      <c r="K132">
        <v>1438.97</v>
      </c>
      <c r="L132">
        <v>1438.97</v>
      </c>
      <c r="M132">
        <v>0</v>
      </c>
      <c r="N132">
        <v>3763.69</v>
      </c>
      <c r="P132" s="25">
        <f t="shared" si="8"/>
        <v>5000</v>
      </c>
      <c r="R132" t="s">
        <v>747</v>
      </c>
      <c r="S132" s="25">
        <v>0</v>
      </c>
      <c r="T132" s="25">
        <f t="shared" si="9"/>
        <v>0</v>
      </c>
      <c r="U132" s="25">
        <f t="shared" ref="U132:U192" si="10">(VLOOKUP(R132,B130:N348,9))</f>
        <v>0</v>
      </c>
    </row>
    <row r="133" spans="1:21" x14ac:dyDescent="0.25">
      <c r="A133" s="28" t="s">
        <v>131</v>
      </c>
      <c r="B133" t="s">
        <v>715</v>
      </c>
      <c r="C133" t="s">
        <v>716</v>
      </c>
      <c r="D133">
        <v>1408.86</v>
      </c>
      <c r="E133">
        <v>1402.89</v>
      </c>
      <c r="F133">
        <v>0</v>
      </c>
      <c r="G133">
        <v>5000</v>
      </c>
      <c r="H133" t="s">
        <v>454</v>
      </c>
      <c r="I133" t="s">
        <v>455</v>
      </c>
      <c r="J133">
        <v>5000</v>
      </c>
      <c r="K133">
        <v>3591.14</v>
      </c>
      <c r="L133">
        <v>3591.14</v>
      </c>
      <c r="M133">
        <v>0</v>
      </c>
      <c r="N133">
        <v>5.97</v>
      </c>
      <c r="P133" s="25">
        <f t="shared" si="8"/>
        <v>5000</v>
      </c>
      <c r="R133" t="s">
        <v>749</v>
      </c>
      <c r="S133" s="25">
        <v>5151</v>
      </c>
      <c r="T133" s="25">
        <f t="shared" si="9"/>
        <v>5151</v>
      </c>
      <c r="U133" s="25">
        <f t="shared" si="10"/>
        <v>4618.91</v>
      </c>
    </row>
    <row r="134" spans="1:21" x14ac:dyDescent="0.25">
      <c r="A134" s="28" t="s">
        <v>132</v>
      </c>
      <c r="B134" t="s">
        <v>717</v>
      </c>
      <c r="C134" t="s">
        <v>347</v>
      </c>
      <c r="D134">
        <v>6905.38</v>
      </c>
      <c r="E134">
        <v>6905.38</v>
      </c>
      <c r="F134">
        <v>6936</v>
      </c>
      <c r="G134">
        <v>6905.38</v>
      </c>
      <c r="H134" t="s">
        <v>454</v>
      </c>
      <c r="I134" t="s">
        <v>455</v>
      </c>
      <c r="J134">
        <v>6905.38</v>
      </c>
      <c r="K134">
        <v>0</v>
      </c>
      <c r="L134">
        <v>0</v>
      </c>
      <c r="M134">
        <v>0</v>
      </c>
      <c r="N134">
        <v>0</v>
      </c>
      <c r="O134" s="25">
        <v>6905.38</v>
      </c>
      <c r="P134" s="25">
        <f t="shared" si="8"/>
        <v>0</v>
      </c>
      <c r="R134" t="s">
        <v>751</v>
      </c>
      <c r="S134" s="25">
        <v>393.74</v>
      </c>
      <c r="T134" s="25">
        <f t="shared" si="9"/>
        <v>393.74</v>
      </c>
      <c r="U134" s="25">
        <f t="shared" si="10"/>
        <v>1168.43</v>
      </c>
    </row>
    <row r="135" spans="1:21" x14ac:dyDescent="0.25">
      <c r="A135" s="28" t="s">
        <v>133</v>
      </c>
      <c r="B135" t="s">
        <v>718</v>
      </c>
      <c r="C135" t="s">
        <v>719</v>
      </c>
      <c r="D135">
        <v>0</v>
      </c>
      <c r="E135">
        <v>0</v>
      </c>
      <c r="F135">
        <v>0</v>
      </c>
      <c r="G135">
        <v>1545.85</v>
      </c>
      <c r="H135" t="s">
        <v>454</v>
      </c>
      <c r="I135" t="s">
        <v>455</v>
      </c>
      <c r="J135">
        <v>1545.85</v>
      </c>
      <c r="K135">
        <v>1545.85</v>
      </c>
      <c r="L135">
        <v>1545.85</v>
      </c>
      <c r="M135">
        <v>0</v>
      </c>
      <c r="N135">
        <v>0</v>
      </c>
      <c r="P135" s="25">
        <f t="shared" si="8"/>
        <v>1545.85</v>
      </c>
      <c r="R135" t="s">
        <v>753</v>
      </c>
      <c r="S135" s="25">
        <v>0</v>
      </c>
      <c r="T135" s="25">
        <f t="shared" si="9"/>
        <v>0</v>
      </c>
      <c r="U135" s="25">
        <f t="shared" si="10"/>
        <v>0</v>
      </c>
    </row>
    <row r="136" spans="1:21" x14ac:dyDescent="0.25">
      <c r="A136" s="28" t="s">
        <v>134</v>
      </c>
      <c r="B136" t="s">
        <v>720</v>
      </c>
      <c r="C136" t="s">
        <v>721</v>
      </c>
      <c r="D136">
        <v>30745.37</v>
      </c>
      <c r="E136">
        <v>0</v>
      </c>
      <c r="F136">
        <v>101527</v>
      </c>
      <c r="G136">
        <v>126450.94</v>
      </c>
      <c r="H136" t="s">
        <v>454</v>
      </c>
      <c r="I136" t="s">
        <v>455</v>
      </c>
      <c r="J136">
        <v>126450.94</v>
      </c>
      <c r="K136">
        <v>95705.57</v>
      </c>
      <c r="L136">
        <v>95705.57</v>
      </c>
      <c r="M136">
        <v>0</v>
      </c>
      <c r="N136">
        <v>30745.37</v>
      </c>
      <c r="O136" s="25">
        <v>126450.94</v>
      </c>
      <c r="P136" s="25">
        <f t="shared" si="8"/>
        <v>0</v>
      </c>
      <c r="R136" t="s">
        <v>761</v>
      </c>
      <c r="S136" s="25">
        <v>175577.37</v>
      </c>
      <c r="T136" s="25">
        <f t="shared" si="9"/>
        <v>175577.37</v>
      </c>
      <c r="U136" s="25">
        <f t="shared" si="10"/>
        <v>179577.37</v>
      </c>
    </row>
    <row r="137" spans="1:21" x14ac:dyDescent="0.25">
      <c r="A137" s="28" t="s">
        <v>135</v>
      </c>
      <c r="B137" t="s">
        <v>722</v>
      </c>
      <c r="C137" t="s">
        <v>723</v>
      </c>
      <c r="D137">
        <v>68957.3</v>
      </c>
      <c r="E137">
        <v>0</v>
      </c>
      <c r="F137">
        <v>192497.05</v>
      </c>
      <c r="G137">
        <v>269806</v>
      </c>
      <c r="H137" t="s">
        <v>454</v>
      </c>
      <c r="I137" t="s">
        <v>455</v>
      </c>
      <c r="J137">
        <v>269806</v>
      </c>
      <c r="K137">
        <v>200848.7</v>
      </c>
      <c r="L137">
        <v>200848.7</v>
      </c>
      <c r="M137">
        <v>0</v>
      </c>
      <c r="N137">
        <v>68957.3</v>
      </c>
      <c r="O137" s="25">
        <v>269806</v>
      </c>
      <c r="P137" s="25">
        <f t="shared" si="8"/>
        <v>0</v>
      </c>
      <c r="R137" t="s">
        <v>763</v>
      </c>
      <c r="S137" s="25">
        <v>0</v>
      </c>
      <c r="T137" s="25">
        <f t="shared" si="9"/>
        <v>0</v>
      </c>
      <c r="U137" s="25">
        <f t="shared" si="10"/>
        <v>0</v>
      </c>
    </row>
    <row r="138" spans="1:21" x14ac:dyDescent="0.25">
      <c r="A138" s="28" t="s">
        <v>136</v>
      </c>
      <c r="B138" t="s">
        <v>724</v>
      </c>
      <c r="C138" t="s">
        <v>725</v>
      </c>
      <c r="D138">
        <v>-312</v>
      </c>
      <c r="E138">
        <v>-312</v>
      </c>
      <c r="F138">
        <v>0</v>
      </c>
      <c r="G138">
        <v>6844.55</v>
      </c>
      <c r="H138" t="s">
        <v>454</v>
      </c>
      <c r="I138" t="s">
        <v>455</v>
      </c>
      <c r="J138">
        <v>6844.55</v>
      </c>
      <c r="K138">
        <v>7156.55</v>
      </c>
      <c r="L138">
        <v>7156.55</v>
      </c>
      <c r="M138">
        <v>0</v>
      </c>
      <c r="N138">
        <v>0</v>
      </c>
      <c r="O138" s="25">
        <v>6844.55</v>
      </c>
      <c r="P138" s="25">
        <f t="shared" si="8"/>
        <v>0</v>
      </c>
      <c r="R138" t="s">
        <v>765</v>
      </c>
      <c r="S138" s="25">
        <v>11548.44</v>
      </c>
      <c r="T138" s="25">
        <f t="shared" si="9"/>
        <v>11548.44</v>
      </c>
      <c r="U138" s="25">
        <f t="shared" si="10"/>
        <v>11548.44</v>
      </c>
    </row>
    <row r="139" spans="1:21" x14ac:dyDescent="0.25">
      <c r="A139" s="28" t="s">
        <v>137</v>
      </c>
      <c r="B139" t="s">
        <v>726</v>
      </c>
      <c r="C139" t="s">
        <v>727</v>
      </c>
      <c r="D139">
        <v>11083.42</v>
      </c>
      <c r="E139">
        <v>11083.42</v>
      </c>
      <c r="F139">
        <v>282259</v>
      </c>
      <c r="G139">
        <v>59820.59</v>
      </c>
      <c r="H139" t="s">
        <v>454</v>
      </c>
      <c r="I139" t="s">
        <v>455</v>
      </c>
      <c r="J139">
        <v>59820.59</v>
      </c>
      <c r="K139">
        <v>48737.17</v>
      </c>
      <c r="L139">
        <v>48737.17</v>
      </c>
      <c r="M139">
        <v>0</v>
      </c>
      <c r="N139">
        <v>0</v>
      </c>
      <c r="O139" s="25">
        <v>59820.59</v>
      </c>
      <c r="P139" s="25">
        <f t="shared" si="8"/>
        <v>0</v>
      </c>
      <c r="R139" t="s">
        <v>767</v>
      </c>
      <c r="S139" s="25">
        <v>13026.12</v>
      </c>
      <c r="T139" s="25">
        <f t="shared" si="9"/>
        <v>13026.12</v>
      </c>
      <c r="U139" s="25">
        <f t="shared" si="10"/>
        <v>9509.02</v>
      </c>
    </row>
    <row r="140" spans="1:21" x14ac:dyDescent="0.25">
      <c r="A140" s="28" t="s">
        <v>138</v>
      </c>
      <c r="B140" t="s">
        <v>728</v>
      </c>
      <c r="C140" t="s">
        <v>729</v>
      </c>
      <c r="D140">
        <v>1738.47</v>
      </c>
      <c r="E140">
        <v>1738.47</v>
      </c>
      <c r="F140">
        <v>12555</v>
      </c>
      <c r="G140">
        <v>8964.49</v>
      </c>
      <c r="H140" t="s">
        <v>454</v>
      </c>
      <c r="I140" t="s">
        <v>455</v>
      </c>
      <c r="J140">
        <v>8964.49</v>
      </c>
      <c r="K140">
        <v>7226.02</v>
      </c>
      <c r="L140">
        <v>7226.02</v>
      </c>
      <c r="M140">
        <v>0</v>
      </c>
      <c r="N140">
        <v>0</v>
      </c>
      <c r="O140" s="25">
        <v>8964.49</v>
      </c>
      <c r="P140" s="25">
        <f t="shared" si="8"/>
        <v>0</v>
      </c>
      <c r="R140" t="s">
        <v>777</v>
      </c>
      <c r="S140" s="25">
        <v>184322.68</v>
      </c>
      <c r="T140" s="25">
        <f t="shared" si="9"/>
        <v>184322.68</v>
      </c>
      <c r="U140" s="25">
        <f t="shared" si="10"/>
        <v>184322.68</v>
      </c>
    </row>
    <row r="141" spans="1:21" x14ac:dyDescent="0.25">
      <c r="A141" s="28" t="s">
        <v>139</v>
      </c>
      <c r="B141" t="s">
        <v>730</v>
      </c>
      <c r="C141" t="s">
        <v>731</v>
      </c>
      <c r="D141">
        <v>0</v>
      </c>
      <c r="E141">
        <v>0</v>
      </c>
      <c r="F141">
        <v>0</v>
      </c>
      <c r="G141">
        <v>0</v>
      </c>
      <c r="H141" t="s">
        <v>454</v>
      </c>
      <c r="I141" t="s">
        <v>455</v>
      </c>
      <c r="J141">
        <v>0</v>
      </c>
      <c r="K141">
        <v>0</v>
      </c>
      <c r="L141">
        <v>0</v>
      </c>
      <c r="M141">
        <v>0</v>
      </c>
      <c r="N141">
        <v>0</v>
      </c>
      <c r="O141" s="25">
        <v>0</v>
      </c>
      <c r="P141" s="25">
        <f t="shared" si="8"/>
        <v>0</v>
      </c>
      <c r="R141" t="s">
        <v>779</v>
      </c>
      <c r="S141" s="25">
        <v>0</v>
      </c>
      <c r="T141" s="25">
        <f t="shared" si="9"/>
        <v>0</v>
      </c>
      <c r="U141" s="25">
        <f t="shared" si="10"/>
        <v>0</v>
      </c>
    </row>
    <row r="142" spans="1:21" x14ac:dyDescent="0.25">
      <c r="A142" s="28" t="s">
        <v>140</v>
      </c>
      <c r="B142" t="s">
        <v>732</v>
      </c>
      <c r="C142" t="s">
        <v>733</v>
      </c>
      <c r="D142">
        <v>0</v>
      </c>
      <c r="E142">
        <v>0</v>
      </c>
      <c r="F142">
        <v>0</v>
      </c>
      <c r="G142">
        <v>0</v>
      </c>
      <c r="H142" t="s">
        <v>454</v>
      </c>
      <c r="I142" t="s">
        <v>455</v>
      </c>
      <c r="J142">
        <v>0</v>
      </c>
      <c r="K142">
        <v>0</v>
      </c>
      <c r="L142">
        <v>0</v>
      </c>
      <c r="M142">
        <v>0</v>
      </c>
      <c r="N142">
        <v>0</v>
      </c>
      <c r="P142" s="25">
        <f t="shared" si="8"/>
        <v>0</v>
      </c>
      <c r="R142" t="s">
        <v>780</v>
      </c>
      <c r="S142" s="25">
        <v>2726.15</v>
      </c>
      <c r="T142" s="25">
        <f t="shared" si="9"/>
        <v>2726.15</v>
      </c>
      <c r="U142" s="25">
        <f t="shared" si="10"/>
        <v>2726.15</v>
      </c>
    </row>
    <row r="143" spans="1:21" x14ac:dyDescent="0.25">
      <c r="A143" s="28" t="s">
        <v>141</v>
      </c>
      <c r="B143" t="s">
        <v>734</v>
      </c>
      <c r="C143" t="s">
        <v>735</v>
      </c>
      <c r="D143">
        <v>0</v>
      </c>
      <c r="E143">
        <v>0</v>
      </c>
      <c r="F143">
        <v>0</v>
      </c>
      <c r="G143">
        <v>0</v>
      </c>
      <c r="H143" t="s">
        <v>454</v>
      </c>
      <c r="I143" t="s">
        <v>455</v>
      </c>
      <c r="J143">
        <v>0</v>
      </c>
      <c r="K143">
        <v>0</v>
      </c>
      <c r="L143">
        <v>0</v>
      </c>
      <c r="M143">
        <v>0</v>
      </c>
      <c r="N143">
        <v>0</v>
      </c>
      <c r="P143" s="25">
        <f t="shared" si="8"/>
        <v>0</v>
      </c>
      <c r="R143" t="s">
        <v>782</v>
      </c>
      <c r="S143" s="25">
        <v>0</v>
      </c>
      <c r="T143" s="25">
        <f t="shared" si="9"/>
        <v>0</v>
      </c>
      <c r="U143" s="25">
        <f t="shared" si="10"/>
        <v>0</v>
      </c>
    </row>
    <row r="144" spans="1:21" x14ac:dyDescent="0.25">
      <c r="A144" s="28" t="s">
        <v>142</v>
      </c>
      <c r="B144" t="s">
        <v>736</v>
      </c>
      <c r="C144" t="s">
        <v>737</v>
      </c>
      <c r="D144">
        <v>1834.66</v>
      </c>
      <c r="E144">
        <v>1834.66</v>
      </c>
      <c r="F144">
        <v>6120</v>
      </c>
      <c r="G144">
        <v>6120</v>
      </c>
      <c r="H144" t="s">
        <v>454</v>
      </c>
      <c r="I144" t="s">
        <v>455</v>
      </c>
      <c r="J144">
        <v>6120</v>
      </c>
      <c r="K144">
        <v>4285.34</v>
      </c>
      <c r="L144">
        <v>4285.34</v>
      </c>
      <c r="M144">
        <v>0</v>
      </c>
      <c r="N144">
        <v>0</v>
      </c>
      <c r="O144" s="25">
        <v>6120</v>
      </c>
      <c r="P144" s="25">
        <f t="shared" si="8"/>
        <v>0</v>
      </c>
      <c r="R144" t="s">
        <v>784</v>
      </c>
      <c r="S144" s="25">
        <v>123233.7</v>
      </c>
      <c r="T144" s="25">
        <f t="shared" si="9"/>
        <v>123233.7</v>
      </c>
      <c r="U144" s="25">
        <f t="shared" si="10"/>
        <v>125233.7</v>
      </c>
    </row>
    <row r="145" spans="1:21" x14ac:dyDescent="0.25">
      <c r="A145" s="28" t="s">
        <v>143</v>
      </c>
      <c r="B145" t="s">
        <v>738</v>
      </c>
      <c r="C145" t="s">
        <v>739</v>
      </c>
      <c r="D145">
        <v>1485</v>
      </c>
      <c r="E145">
        <v>0</v>
      </c>
      <c r="F145">
        <v>41922</v>
      </c>
      <c r="G145">
        <v>29951.1</v>
      </c>
      <c r="H145" t="s">
        <v>454</v>
      </c>
      <c r="I145" t="s">
        <v>455</v>
      </c>
      <c r="J145">
        <v>29951.1</v>
      </c>
      <c r="K145">
        <v>28466.1</v>
      </c>
      <c r="L145">
        <v>28466.1</v>
      </c>
      <c r="M145">
        <v>0</v>
      </c>
      <c r="N145">
        <v>1485</v>
      </c>
      <c r="O145" s="25">
        <v>29951.1</v>
      </c>
      <c r="P145" s="25">
        <f t="shared" si="8"/>
        <v>0</v>
      </c>
      <c r="R145" t="s">
        <v>786</v>
      </c>
      <c r="S145" s="25">
        <v>0</v>
      </c>
      <c r="T145" s="25">
        <f t="shared" si="9"/>
        <v>0</v>
      </c>
      <c r="U145" s="25">
        <f t="shared" si="10"/>
        <v>0</v>
      </c>
    </row>
    <row r="146" spans="1:21" x14ac:dyDescent="0.25">
      <c r="A146" s="28" t="s">
        <v>144</v>
      </c>
      <c r="B146" t="s">
        <v>740</v>
      </c>
      <c r="C146" t="s">
        <v>741</v>
      </c>
      <c r="D146">
        <v>85973.36</v>
      </c>
      <c r="E146">
        <v>0</v>
      </c>
      <c r="F146">
        <v>156073</v>
      </c>
      <c r="G146">
        <v>395826.9</v>
      </c>
      <c r="H146" t="s">
        <v>454</v>
      </c>
      <c r="I146" t="s">
        <v>455</v>
      </c>
      <c r="J146">
        <v>395826.9</v>
      </c>
      <c r="K146">
        <v>309853.53999999998</v>
      </c>
      <c r="L146">
        <v>309853.53999999998</v>
      </c>
      <c r="M146">
        <v>0</v>
      </c>
      <c r="N146">
        <v>85973.36</v>
      </c>
      <c r="O146" s="25">
        <v>395826.9</v>
      </c>
      <c r="P146" s="25">
        <f t="shared" si="8"/>
        <v>0</v>
      </c>
      <c r="R146" t="s">
        <v>788</v>
      </c>
      <c r="S146" s="25">
        <v>245.12</v>
      </c>
      <c r="T146" s="25">
        <f t="shared" si="9"/>
        <v>245.12</v>
      </c>
      <c r="U146" s="25">
        <f t="shared" si="10"/>
        <v>448.52</v>
      </c>
    </row>
    <row r="147" spans="1:21" x14ac:dyDescent="0.25">
      <c r="A147" s="28" t="s">
        <v>145</v>
      </c>
      <c r="B147" t="s">
        <v>742</v>
      </c>
      <c r="C147" t="s">
        <v>320</v>
      </c>
      <c r="D147">
        <v>1845</v>
      </c>
      <c r="E147">
        <v>1845</v>
      </c>
      <c r="F147">
        <v>1845</v>
      </c>
      <c r="G147">
        <v>1845</v>
      </c>
      <c r="H147" t="s">
        <v>454</v>
      </c>
      <c r="I147" t="s">
        <v>455</v>
      </c>
      <c r="J147">
        <v>1845</v>
      </c>
      <c r="K147">
        <v>0</v>
      </c>
      <c r="L147">
        <v>0</v>
      </c>
      <c r="M147">
        <v>0</v>
      </c>
      <c r="N147">
        <v>0</v>
      </c>
      <c r="O147" s="25">
        <v>1845</v>
      </c>
      <c r="P147" s="25">
        <f t="shared" si="8"/>
        <v>0</v>
      </c>
      <c r="R147" t="s">
        <v>794</v>
      </c>
      <c r="S147" s="25">
        <v>30000</v>
      </c>
      <c r="T147" s="25">
        <f t="shared" si="9"/>
        <v>30000</v>
      </c>
      <c r="U147" s="25">
        <f t="shared" si="10"/>
        <v>29808.98</v>
      </c>
    </row>
    <row r="148" spans="1:21" x14ac:dyDescent="0.25">
      <c r="A148" s="28" t="s">
        <v>146</v>
      </c>
      <c r="B148" t="s">
        <v>743</v>
      </c>
      <c r="C148" t="s">
        <v>744</v>
      </c>
      <c r="D148">
        <v>164982.44</v>
      </c>
      <c r="E148">
        <v>57119.25</v>
      </c>
      <c r="F148">
        <v>518496.25</v>
      </c>
      <c r="G148">
        <v>518496.25</v>
      </c>
      <c r="H148" t="s">
        <v>454</v>
      </c>
      <c r="I148" t="s">
        <v>455</v>
      </c>
      <c r="J148">
        <v>518496.25</v>
      </c>
      <c r="K148">
        <v>353513.81</v>
      </c>
      <c r="L148">
        <v>353513.81</v>
      </c>
      <c r="M148">
        <v>0</v>
      </c>
      <c r="N148">
        <v>107863.19</v>
      </c>
      <c r="O148" s="25">
        <v>518496.25</v>
      </c>
      <c r="P148" s="25">
        <f t="shared" si="8"/>
        <v>0</v>
      </c>
      <c r="R148" t="s">
        <v>796</v>
      </c>
      <c r="S148" s="25">
        <v>3931</v>
      </c>
      <c r="T148" s="25">
        <f t="shared" si="9"/>
        <v>3931</v>
      </c>
      <c r="U148" s="25">
        <f t="shared" si="10"/>
        <v>4122.0200000000004</v>
      </c>
    </row>
    <row r="149" spans="1:21" x14ac:dyDescent="0.25">
      <c r="A149" s="28" t="s">
        <v>147</v>
      </c>
      <c r="B149" t="s">
        <v>745</v>
      </c>
      <c r="C149" t="s">
        <v>746</v>
      </c>
      <c r="D149">
        <v>34270.86</v>
      </c>
      <c r="E149">
        <v>23423.96</v>
      </c>
      <c r="F149">
        <v>71200.2</v>
      </c>
      <c r="G149">
        <v>71200.2</v>
      </c>
      <c r="H149" t="s">
        <v>454</v>
      </c>
      <c r="I149" t="s">
        <v>455</v>
      </c>
      <c r="J149">
        <v>71200.2</v>
      </c>
      <c r="K149">
        <v>36929.339999999997</v>
      </c>
      <c r="L149">
        <v>36929.339999999997</v>
      </c>
      <c r="M149">
        <v>0</v>
      </c>
      <c r="N149">
        <v>10846.9</v>
      </c>
      <c r="O149" s="25">
        <v>71200.2</v>
      </c>
      <c r="P149" s="25">
        <f t="shared" si="8"/>
        <v>0</v>
      </c>
      <c r="R149" t="s">
        <v>798</v>
      </c>
      <c r="S149" s="25">
        <v>54520.639999999999</v>
      </c>
      <c r="T149" s="25">
        <f t="shared" si="9"/>
        <v>54520.639999999999</v>
      </c>
      <c r="U149" s="25">
        <f t="shared" si="10"/>
        <v>70520.639999999999</v>
      </c>
    </row>
    <row r="150" spans="1:21" x14ac:dyDescent="0.25">
      <c r="A150" s="28" t="s">
        <v>148</v>
      </c>
      <c r="B150" t="s">
        <v>747</v>
      </c>
      <c r="C150" t="s">
        <v>748</v>
      </c>
      <c r="D150">
        <v>0</v>
      </c>
      <c r="E150">
        <v>0</v>
      </c>
      <c r="F150">
        <v>0</v>
      </c>
      <c r="G150">
        <v>0</v>
      </c>
      <c r="H150" t="s">
        <v>454</v>
      </c>
      <c r="I150" t="s">
        <v>455</v>
      </c>
      <c r="J150">
        <v>0</v>
      </c>
      <c r="K150">
        <v>0</v>
      </c>
      <c r="L150">
        <v>0</v>
      </c>
      <c r="M150">
        <v>0</v>
      </c>
      <c r="N150">
        <v>0</v>
      </c>
      <c r="O150" s="25">
        <v>0</v>
      </c>
      <c r="P150" s="25">
        <f t="shared" si="8"/>
        <v>0</v>
      </c>
      <c r="R150" t="s">
        <v>800</v>
      </c>
      <c r="S150" s="25">
        <v>8287.5</v>
      </c>
      <c r="T150" s="25">
        <f t="shared" si="9"/>
        <v>8287.5</v>
      </c>
      <c r="U150" s="25">
        <f t="shared" si="10"/>
        <v>8287.5</v>
      </c>
    </row>
    <row r="151" spans="1:21" x14ac:dyDescent="0.25">
      <c r="A151" s="28" t="s">
        <v>149</v>
      </c>
      <c r="B151" t="s">
        <v>749</v>
      </c>
      <c r="C151" t="s">
        <v>750</v>
      </c>
      <c r="D151">
        <v>1561.12</v>
      </c>
      <c r="E151">
        <v>1561.12</v>
      </c>
      <c r="F151">
        <v>5151</v>
      </c>
      <c r="G151">
        <v>4618.91</v>
      </c>
      <c r="H151" t="s">
        <v>454</v>
      </c>
      <c r="I151" t="s">
        <v>455</v>
      </c>
      <c r="J151">
        <v>4618.91</v>
      </c>
      <c r="K151">
        <v>3057.79</v>
      </c>
      <c r="L151">
        <v>3057.79</v>
      </c>
      <c r="M151">
        <v>0</v>
      </c>
      <c r="N151">
        <v>0</v>
      </c>
      <c r="O151" s="25">
        <v>4618.91</v>
      </c>
      <c r="P151" s="25">
        <f t="shared" si="8"/>
        <v>0</v>
      </c>
      <c r="R151" t="s">
        <v>802</v>
      </c>
      <c r="S151" s="25">
        <v>2111.52</v>
      </c>
      <c r="T151" s="25">
        <f t="shared" si="9"/>
        <v>2111.52</v>
      </c>
      <c r="U151" s="25">
        <f t="shared" si="10"/>
        <v>2206.52</v>
      </c>
    </row>
    <row r="152" spans="1:21" x14ac:dyDescent="0.25">
      <c r="A152" s="28" t="s">
        <v>150</v>
      </c>
      <c r="B152" t="s">
        <v>751</v>
      </c>
      <c r="C152" t="s">
        <v>752</v>
      </c>
      <c r="D152">
        <v>467</v>
      </c>
      <c r="E152">
        <v>467</v>
      </c>
      <c r="F152">
        <v>393.74</v>
      </c>
      <c r="G152">
        <v>1168.43</v>
      </c>
      <c r="H152" t="s">
        <v>454</v>
      </c>
      <c r="I152" t="s">
        <v>455</v>
      </c>
      <c r="J152">
        <v>1168.43</v>
      </c>
      <c r="K152">
        <v>701.43</v>
      </c>
      <c r="L152">
        <v>701.43</v>
      </c>
      <c r="M152">
        <v>0</v>
      </c>
      <c r="N152">
        <v>0</v>
      </c>
      <c r="O152" s="25">
        <v>1168.43</v>
      </c>
      <c r="P152" s="25">
        <f t="shared" si="8"/>
        <v>0</v>
      </c>
      <c r="R152" t="s">
        <v>804</v>
      </c>
      <c r="S152" s="25">
        <v>414293.73</v>
      </c>
      <c r="T152" s="25">
        <f t="shared" si="9"/>
        <v>414293.73</v>
      </c>
      <c r="U152" s="25">
        <f t="shared" si="10"/>
        <v>411793.73</v>
      </c>
    </row>
    <row r="153" spans="1:21" x14ac:dyDescent="0.25">
      <c r="A153" s="28" t="s">
        <v>151</v>
      </c>
      <c r="B153" t="s">
        <v>753</v>
      </c>
      <c r="C153" t="s">
        <v>754</v>
      </c>
      <c r="D153">
        <v>0</v>
      </c>
      <c r="E153">
        <v>0</v>
      </c>
      <c r="F153">
        <v>0</v>
      </c>
      <c r="G153">
        <v>0</v>
      </c>
      <c r="H153" t="s">
        <v>454</v>
      </c>
      <c r="I153" t="s">
        <v>455</v>
      </c>
      <c r="J153">
        <v>0</v>
      </c>
      <c r="K153">
        <v>0</v>
      </c>
      <c r="L153">
        <v>0</v>
      </c>
      <c r="M153">
        <v>0</v>
      </c>
      <c r="N153">
        <v>0</v>
      </c>
      <c r="O153" s="25">
        <v>0</v>
      </c>
      <c r="P153" s="25">
        <f t="shared" si="8"/>
        <v>0</v>
      </c>
      <c r="R153" t="s">
        <v>806</v>
      </c>
      <c r="S153" s="25">
        <v>99791.83</v>
      </c>
      <c r="T153" s="25">
        <f t="shared" si="9"/>
        <v>99791.83</v>
      </c>
      <c r="U153" s="25">
        <f t="shared" si="10"/>
        <v>101708</v>
      </c>
    </row>
    <row r="154" spans="1:21" x14ac:dyDescent="0.25">
      <c r="A154" s="28" t="s">
        <v>152</v>
      </c>
      <c r="B154" t="s">
        <v>755</v>
      </c>
      <c r="C154" t="s">
        <v>756</v>
      </c>
      <c r="D154">
        <v>0</v>
      </c>
      <c r="E154">
        <v>0</v>
      </c>
      <c r="F154">
        <v>0</v>
      </c>
      <c r="G154">
        <v>0</v>
      </c>
      <c r="H154" t="s">
        <v>454</v>
      </c>
      <c r="I154" t="s">
        <v>455</v>
      </c>
      <c r="J154">
        <v>0</v>
      </c>
      <c r="K154">
        <v>0</v>
      </c>
      <c r="L154">
        <v>0</v>
      </c>
      <c r="M154">
        <v>0</v>
      </c>
      <c r="N154">
        <v>0</v>
      </c>
      <c r="P154" s="25">
        <f t="shared" si="8"/>
        <v>0</v>
      </c>
      <c r="R154" t="s">
        <v>808</v>
      </c>
      <c r="S154" s="25">
        <v>18157.060000000001</v>
      </c>
      <c r="T154" s="25">
        <f t="shared" si="9"/>
        <v>18157.060000000001</v>
      </c>
      <c r="U154" s="25">
        <f t="shared" si="10"/>
        <v>18157.060000000001</v>
      </c>
    </row>
    <row r="155" spans="1:21" x14ac:dyDescent="0.25">
      <c r="A155" s="28" t="s">
        <v>153</v>
      </c>
      <c r="B155" t="s">
        <v>757</v>
      </c>
      <c r="C155" t="s">
        <v>758</v>
      </c>
      <c r="D155">
        <v>0</v>
      </c>
      <c r="E155">
        <v>0</v>
      </c>
      <c r="F155">
        <v>0</v>
      </c>
      <c r="G155">
        <v>0</v>
      </c>
      <c r="H155" t="s">
        <v>454</v>
      </c>
      <c r="I155" t="s">
        <v>455</v>
      </c>
      <c r="J155">
        <v>0</v>
      </c>
      <c r="K155">
        <v>0</v>
      </c>
      <c r="L155">
        <v>0</v>
      </c>
      <c r="M155">
        <v>0</v>
      </c>
      <c r="N155">
        <v>0</v>
      </c>
      <c r="P155" s="25">
        <f t="shared" si="8"/>
        <v>0</v>
      </c>
      <c r="R155" t="s">
        <v>810</v>
      </c>
      <c r="S155" s="25">
        <v>119952.92</v>
      </c>
      <c r="T155" s="25">
        <f t="shared" si="9"/>
        <v>119952.92</v>
      </c>
      <c r="U155" s="25">
        <f t="shared" si="10"/>
        <v>67239.320000000007</v>
      </c>
    </row>
    <row r="156" spans="1:21" x14ac:dyDescent="0.25">
      <c r="A156" s="28" t="s">
        <v>154</v>
      </c>
      <c r="B156" t="s">
        <v>759</v>
      </c>
      <c r="C156" t="s">
        <v>760</v>
      </c>
      <c r="D156">
        <v>0</v>
      </c>
      <c r="E156">
        <v>0</v>
      </c>
      <c r="F156">
        <v>0</v>
      </c>
      <c r="G156">
        <v>0</v>
      </c>
      <c r="H156" t="s">
        <v>454</v>
      </c>
      <c r="I156" t="s">
        <v>455</v>
      </c>
      <c r="J156">
        <v>0</v>
      </c>
      <c r="K156">
        <v>0</v>
      </c>
      <c r="L156">
        <v>0</v>
      </c>
      <c r="M156">
        <v>0</v>
      </c>
      <c r="N156">
        <v>0</v>
      </c>
      <c r="P156" s="25">
        <f t="shared" si="8"/>
        <v>0</v>
      </c>
      <c r="R156" t="s">
        <v>812</v>
      </c>
      <c r="S156" s="25">
        <v>0</v>
      </c>
      <c r="T156" s="25">
        <f t="shared" si="9"/>
        <v>0</v>
      </c>
      <c r="U156" s="25">
        <f t="shared" si="10"/>
        <v>60000</v>
      </c>
    </row>
    <row r="157" spans="1:21" ht="15.75" x14ac:dyDescent="0.25">
      <c r="A157" s="14" t="s">
        <v>155</v>
      </c>
      <c r="B157" t="s">
        <v>761</v>
      </c>
      <c r="C157" t="s">
        <v>762</v>
      </c>
      <c r="D157">
        <v>48772.36</v>
      </c>
      <c r="E157">
        <v>1007.06</v>
      </c>
      <c r="F157">
        <v>175577.37</v>
      </c>
      <c r="G157">
        <v>179577.37</v>
      </c>
      <c r="H157" t="s">
        <v>454</v>
      </c>
      <c r="I157" t="s">
        <v>455</v>
      </c>
      <c r="J157">
        <v>179577.37</v>
      </c>
      <c r="K157">
        <v>130805.01</v>
      </c>
      <c r="L157">
        <v>130805.01</v>
      </c>
      <c r="M157">
        <v>0</v>
      </c>
      <c r="N157">
        <v>47765.3</v>
      </c>
      <c r="O157" s="25">
        <v>179577.37</v>
      </c>
      <c r="P157" s="25">
        <f t="shared" si="8"/>
        <v>0</v>
      </c>
      <c r="R157" t="s">
        <v>814</v>
      </c>
      <c r="S157" s="25">
        <v>24969.599999999999</v>
      </c>
      <c r="T157" s="25">
        <f t="shared" si="9"/>
        <v>24969.599999999999</v>
      </c>
      <c r="U157" s="25">
        <f t="shared" si="10"/>
        <v>32655.52</v>
      </c>
    </row>
    <row r="158" spans="1:21" ht="15.75" x14ac:dyDescent="0.25">
      <c r="A158" s="14" t="s">
        <v>156</v>
      </c>
      <c r="B158" t="s">
        <v>763</v>
      </c>
      <c r="C158" t="s">
        <v>764</v>
      </c>
      <c r="D158">
        <v>0</v>
      </c>
      <c r="E158">
        <v>0</v>
      </c>
      <c r="F158">
        <v>0</v>
      </c>
      <c r="G158">
        <v>0</v>
      </c>
      <c r="H158" t="s">
        <v>454</v>
      </c>
      <c r="I158" t="s">
        <v>455</v>
      </c>
      <c r="J158">
        <v>0</v>
      </c>
      <c r="K158">
        <v>0</v>
      </c>
      <c r="L158">
        <v>0</v>
      </c>
      <c r="M158">
        <v>0</v>
      </c>
      <c r="N158">
        <v>0</v>
      </c>
      <c r="O158" s="25">
        <v>0</v>
      </c>
      <c r="P158" s="25">
        <f t="shared" si="8"/>
        <v>0</v>
      </c>
      <c r="R158" t="s">
        <v>816</v>
      </c>
      <c r="S158" s="25">
        <v>120075.68</v>
      </c>
      <c r="T158" s="25">
        <f t="shared" si="9"/>
        <v>120075.68</v>
      </c>
      <c r="U158" s="25">
        <f t="shared" si="10"/>
        <v>43849.79</v>
      </c>
    </row>
    <row r="159" spans="1:21" x14ac:dyDescent="0.25">
      <c r="A159" s="28" t="s">
        <v>157</v>
      </c>
      <c r="B159" t="s">
        <v>765</v>
      </c>
      <c r="C159" t="s">
        <v>766</v>
      </c>
      <c r="D159">
        <v>4848.29</v>
      </c>
      <c r="E159">
        <v>4848.29</v>
      </c>
      <c r="F159">
        <v>11548.44</v>
      </c>
      <c r="G159">
        <v>11548.44</v>
      </c>
      <c r="H159" t="s">
        <v>454</v>
      </c>
      <c r="I159" t="s">
        <v>455</v>
      </c>
      <c r="J159">
        <v>11548.44</v>
      </c>
      <c r="K159">
        <v>6700.15</v>
      </c>
      <c r="L159">
        <v>6700.15</v>
      </c>
      <c r="M159">
        <v>0</v>
      </c>
      <c r="N159">
        <v>0</v>
      </c>
      <c r="O159" s="25">
        <v>11548.44</v>
      </c>
      <c r="P159" s="25">
        <f t="shared" si="8"/>
        <v>0</v>
      </c>
      <c r="R159" t="s">
        <v>818</v>
      </c>
      <c r="S159" s="25">
        <v>0</v>
      </c>
      <c r="T159" s="25">
        <f t="shared" si="9"/>
        <v>0</v>
      </c>
      <c r="U159" s="25">
        <f t="shared" si="10"/>
        <v>0</v>
      </c>
    </row>
    <row r="160" spans="1:21" x14ac:dyDescent="0.25">
      <c r="A160" s="28" t="s">
        <v>158</v>
      </c>
      <c r="B160" t="s">
        <v>767</v>
      </c>
      <c r="C160" t="s">
        <v>768</v>
      </c>
      <c r="D160">
        <v>8663.36</v>
      </c>
      <c r="E160">
        <v>8663.36</v>
      </c>
      <c r="F160">
        <v>13026.12</v>
      </c>
      <c r="G160">
        <v>9509.02</v>
      </c>
      <c r="H160" t="s">
        <v>454</v>
      </c>
      <c r="I160" t="s">
        <v>455</v>
      </c>
      <c r="J160">
        <v>9509.02</v>
      </c>
      <c r="K160">
        <v>845.66</v>
      </c>
      <c r="L160">
        <v>845.66</v>
      </c>
      <c r="M160">
        <v>0</v>
      </c>
      <c r="N160">
        <v>0</v>
      </c>
      <c r="O160" s="25">
        <v>9509.02</v>
      </c>
      <c r="P160" s="25">
        <f t="shared" si="8"/>
        <v>0</v>
      </c>
      <c r="R160" t="s">
        <v>820</v>
      </c>
      <c r="S160" s="25">
        <v>0</v>
      </c>
      <c r="T160" s="25">
        <f t="shared" si="9"/>
        <v>0</v>
      </c>
      <c r="U160" s="25">
        <f t="shared" si="10"/>
        <v>43269.33</v>
      </c>
    </row>
    <row r="161" spans="1:21" x14ac:dyDescent="0.25">
      <c r="A161" s="28" t="s">
        <v>159</v>
      </c>
      <c r="B161" t="s">
        <v>769</v>
      </c>
      <c r="C161" t="s">
        <v>770</v>
      </c>
      <c r="D161">
        <v>0</v>
      </c>
      <c r="E161">
        <v>0</v>
      </c>
      <c r="F161">
        <v>0</v>
      </c>
      <c r="G161">
        <v>0</v>
      </c>
      <c r="H161" t="s">
        <v>454</v>
      </c>
      <c r="I161" t="s">
        <v>455</v>
      </c>
      <c r="J161">
        <v>0</v>
      </c>
      <c r="K161">
        <v>0</v>
      </c>
      <c r="L161">
        <v>0</v>
      </c>
      <c r="M161">
        <v>0</v>
      </c>
      <c r="N161">
        <v>0</v>
      </c>
      <c r="P161" s="25">
        <f t="shared" si="8"/>
        <v>0</v>
      </c>
      <c r="R161" t="s">
        <v>822</v>
      </c>
      <c r="S161" s="25">
        <v>84181.91</v>
      </c>
      <c r="T161" s="25">
        <f t="shared" si="9"/>
        <v>84181.91</v>
      </c>
      <c r="U161" s="25">
        <f t="shared" si="10"/>
        <v>46225.91</v>
      </c>
    </row>
    <row r="162" spans="1:21" x14ac:dyDescent="0.25">
      <c r="A162" s="28" t="s">
        <v>160</v>
      </c>
      <c r="B162" t="s">
        <v>771</v>
      </c>
      <c r="C162" t="s">
        <v>772</v>
      </c>
      <c r="D162">
        <v>0</v>
      </c>
      <c r="E162">
        <v>0</v>
      </c>
      <c r="F162">
        <v>0</v>
      </c>
      <c r="G162">
        <v>0</v>
      </c>
      <c r="H162" t="s">
        <v>454</v>
      </c>
      <c r="I162" t="s">
        <v>455</v>
      </c>
      <c r="J162">
        <v>0</v>
      </c>
      <c r="K162">
        <v>0</v>
      </c>
      <c r="L162">
        <v>0</v>
      </c>
      <c r="M162">
        <v>0</v>
      </c>
      <c r="N162">
        <v>0</v>
      </c>
      <c r="P162" s="25">
        <f t="shared" si="8"/>
        <v>0</v>
      </c>
      <c r="R162" t="s">
        <v>824</v>
      </c>
      <c r="S162" s="25">
        <v>0</v>
      </c>
      <c r="T162" s="25">
        <f t="shared" si="9"/>
        <v>0</v>
      </c>
      <c r="U162" s="25">
        <f t="shared" si="10"/>
        <v>102909.3</v>
      </c>
    </row>
    <row r="163" spans="1:21" x14ac:dyDescent="0.25">
      <c r="A163" s="28" t="s">
        <v>161</v>
      </c>
      <c r="B163" t="s">
        <v>773</v>
      </c>
      <c r="C163" t="s">
        <v>774</v>
      </c>
      <c r="D163">
        <v>0</v>
      </c>
      <c r="E163">
        <v>0</v>
      </c>
      <c r="F163">
        <v>0</v>
      </c>
      <c r="G163">
        <v>0</v>
      </c>
      <c r="H163" t="s">
        <v>454</v>
      </c>
      <c r="I163" t="s">
        <v>455</v>
      </c>
      <c r="J163">
        <v>0</v>
      </c>
      <c r="K163">
        <v>0</v>
      </c>
      <c r="L163">
        <v>0</v>
      </c>
      <c r="M163">
        <v>0</v>
      </c>
      <c r="N163">
        <v>0</v>
      </c>
      <c r="P163" s="25">
        <f t="shared" si="8"/>
        <v>0</v>
      </c>
      <c r="R163" t="s">
        <v>826</v>
      </c>
      <c r="S163" s="25">
        <v>0</v>
      </c>
      <c r="T163" s="25">
        <f t="shared" ref="T163:T192" si="11">S163-AA163</f>
        <v>0</v>
      </c>
      <c r="U163" s="25">
        <f t="shared" si="10"/>
        <v>0</v>
      </c>
    </row>
    <row r="164" spans="1:21" x14ac:dyDescent="0.25">
      <c r="A164" s="28" t="s">
        <v>162</v>
      </c>
      <c r="B164" t="s">
        <v>775</v>
      </c>
      <c r="C164" t="s">
        <v>776</v>
      </c>
      <c r="D164">
        <v>0</v>
      </c>
      <c r="E164">
        <v>0</v>
      </c>
      <c r="F164">
        <v>0</v>
      </c>
      <c r="G164">
        <v>0</v>
      </c>
      <c r="H164" t="s">
        <v>454</v>
      </c>
      <c r="I164" t="s">
        <v>455</v>
      </c>
      <c r="J164">
        <v>0</v>
      </c>
      <c r="K164">
        <v>0</v>
      </c>
      <c r="L164">
        <v>0</v>
      </c>
      <c r="M164">
        <v>0</v>
      </c>
      <c r="N164">
        <v>0</v>
      </c>
      <c r="P164" s="25">
        <f t="shared" si="8"/>
        <v>0</v>
      </c>
      <c r="R164" t="s">
        <v>828</v>
      </c>
      <c r="S164" s="25">
        <v>0</v>
      </c>
      <c r="T164" s="25">
        <f t="shared" si="11"/>
        <v>0</v>
      </c>
      <c r="U164" s="25">
        <f t="shared" si="10"/>
        <v>0</v>
      </c>
    </row>
    <row r="165" spans="1:21" x14ac:dyDescent="0.25">
      <c r="A165" s="28" t="s">
        <v>163</v>
      </c>
      <c r="B165" t="s">
        <v>777</v>
      </c>
      <c r="C165" t="s">
        <v>778</v>
      </c>
      <c r="D165">
        <v>71329.149999999994</v>
      </c>
      <c r="E165">
        <v>34575.660000000003</v>
      </c>
      <c r="F165">
        <v>184322.68</v>
      </c>
      <c r="G165">
        <v>184322.68</v>
      </c>
      <c r="H165" t="s">
        <v>454</v>
      </c>
      <c r="I165" t="s">
        <v>455</v>
      </c>
      <c r="J165">
        <v>184322.68</v>
      </c>
      <c r="K165">
        <v>112993.53</v>
      </c>
      <c r="L165">
        <v>112993.53</v>
      </c>
      <c r="M165">
        <v>0</v>
      </c>
      <c r="N165">
        <v>36753.49</v>
      </c>
      <c r="O165" s="25">
        <v>184322.68</v>
      </c>
      <c r="P165" s="25">
        <f t="shared" si="8"/>
        <v>0</v>
      </c>
      <c r="R165" t="s">
        <v>830</v>
      </c>
      <c r="S165" s="25">
        <v>84991.34</v>
      </c>
      <c r="T165" s="25">
        <f t="shared" si="11"/>
        <v>84991.34</v>
      </c>
      <c r="U165" s="25">
        <f t="shared" si="10"/>
        <v>27335.88</v>
      </c>
    </row>
    <row r="166" spans="1:21" x14ac:dyDescent="0.25">
      <c r="A166" s="28" t="s">
        <v>164</v>
      </c>
      <c r="B166" t="s">
        <v>779</v>
      </c>
      <c r="C166" t="s">
        <v>317</v>
      </c>
      <c r="D166">
        <v>0</v>
      </c>
      <c r="E166">
        <v>0</v>
      </c>
      <c r="F166">
        <v>0</v>
      </c>
      <c r="G166">
        <v>0</v>
      </c>
      <c r="H166" t="s">
        <v>454</v>
      </c>
      <c r="I166" t="s">
        <v>455</v>
      </c>
      <c r="J166">
        <v>0</v>
      </c>
      <c r="K166">
        <v>0</v>
      </c>
      <c r="L166">
        <v>0</v>
      </c>
      <c r="M166">
        <v>0</v>
      </c>
      <c r="N166">
        <v>0</v>
      </c>
      <c r="O166" s="25">
        <v>0</v>
      </c>
      <c r="P166" s="25">
        <f t="shared" si="8"/>
        <v>0</v>
      </c>
      <c r="R166" t="s">
        <v>832</v>
      </c>
      <c r="S166" s="25">
        <v>468.18</v>
      </c>
      <c r="T166" s="25">
        <f t="shared" si="11"/>
        <v>468.18</v>
      </c>
      <c r="U166" s="25">
        <f t="shared" si="10"/>
        <v>4468.18</v>
      </c>
    </row>
    <row r="167" spans="1:21" x14ac:dyDescent="0.25">
      <c r="A167" s="28" t="s">
        <v>165</v>
      </c>
      <c r="B167" t="s">
        <v>780</v>
      </c>
      <c r="C167" t="s">
        <v>781</v>
      </c>
      <c r="D167">
        <v>2726.15</v>
      </c>
      <c r="E167">
        <v>2726.15</v>
      </c>
      <c r="F167">
        <v>2726.15</v>
      </c>
      <c r="G167">
        <v>2726.15</v>
      </c>
      <c r="H167" t="s">
        <v>454</v>
      </c>
      <c r="I167" t="s">
        <v>455</v>
      </c>
      <c r="J167">
        <v>2726.15</v>
      </c>
      <c r="K167">
        <v>0</v>
      </c>
      <c r="L167">
        <v>0</v>
      </c>
      <c r="M167">
        <v>0</v>
      </c>
      <c r="N167">
        <v>0</v>
      </c>
      <c r="O167" s="25">
        <v>2726.15</v>
      </c>
      <c r="P167" s="25">
        <f t="shared" si="8"/>
        <v>0</v>
      </c>
      <c r="R167" t="s">
        <v>833</v>
      </c>
      <c r="S167" s="25">
        <v>951982.2</v>
      </c>
      <c r="T167" s="25">
        <f t="shared" si="11"/>
        <v>951982.2</v>
      </c>
      <c r="U167" s="25">
        <f t="shared" si="10"/>
        <v>973405.25</v>
      </c>
    </row>
    <row r="168" spans="1:21" x14ac:dyDescent="0.25">
      <c r="A168" s="28" t="s">
        <v>166</v>
      </c>
      <c r="B168" t="s">
        <v>782</v>
      </c>
      <c r="C168" t="s">
        <v>783</v>
      </c>
      <c r="D168">
        <v>0</v>
      </c>
      <c r="E168">
        <v>0</v>
      </c>
      <c r="F168">
        <v>0</v>
      </c>
      <c r="G168">
        <v>0</v>
      </c>
      <c r="H168" t="s">
        <v>454</v>
      </c>
      <c r="I168" t="s">
        <v>455</v>
      </c>
      <c r="J168">
        <v>0</v>
      </c>
      <c r="K168">
        <v>0</v>
      </c>
      <c r="L168">
        <v>0</v>
      </c>
      <c r="M168">
        <v>0</v>
      </c>
      <c r="N168">
        <v>0</v>
      </c>
      <c r="O168" s="25">
        <v>0</v>
      </c>
      <c r="P168" s="25">
        <f t="shared" si="8"/>
        <v>0</v>
      </c>
      <c r="R168" t="s">
        <v>835</v>
      </c>
      <c r="S168" s="25">
        <v>0</v>
      </c>
      <c r="T168" s="25">
        <f t="shared" si="11"/>
        <v>0</v>
      </c>
      <c r="U168" s="25">
        <f t="shared" si="10"/>
        <v>61607.56</v>
      </c>
    </row>
    <row r="169" spans="1:21" x14ac:dyDescent="0.25">
      <c r="A169" s="28" t="s">
        <v>167</v>
      </c>
      <c r="B169" t="s">
        <v>784</v>
      </c>
      <c r="C169" t="s">
        <v>785</v>
      </c>
      <c r="D169">
        <v>46904.66</v>
      </c>
      <c r="E169">
        <v>263.95</v>
      </c>
      <c r="F169">
        <v>123233.7</v>
      </c>
      <c r="G169">
        <v>125233.7</v>
      </c>
      <c r="H169" t="s">
        <v>454</v>
      </c>
      <c r="I169" t="s">
        <v>455</v>
      </c>
      <c r="J169">
        <v>125233.7</v>
      </c>
      <c r="K169">
        <v>78329.039999999994</v>
      </c>
      <c r="L169">
        <v>78329.039999999994</v>
      </c>
      <c r="M169">
        <v>0</v>
      </c>
      <c r="N169">
        <v>46640.71</v>
      </c>
      <c r="O169" s="25">
        <v>125233.7</v>
      </c>
      <c r="P169" s="25">
        <f t="shared" si="8"/>
        <v>0</v>
      </c>
      <c r="R169" t="s">
        <v>836</v>
      </c>
      <c r="S169" s="25">
        <v>0</v>
      </c>
      <c r="T169" s="25">
        <f t="shared" si="11"/>
        <v>0</v>
      </c>
      <c r="U169" s="25">
        <f t="shared" si="10"/>
        <v>30000</v>
      </c>
    </row>
    <row r="170" spans="1:21" x14ac:dyDescent="0.25">
      <c r="A170" s="28" t="s">
        <v>168</v>
      </c>
      <c r="B170" t="s">
        <v>786</v>
      </c>
      <c r="C170" t="s">
        <v>787</v>
      </c>
      <c r="D170">
        <v>0</v>
      </c>
      <c r="E170">
        <v>0</v>
      </c>
      <c r="F170">
        <v>0</v>
      </c>
      <c r="G170">
        <v>0</v>
      </c>
      <c r="H170" t="s">
        <v>454</v>
      </c>
      <c r="I170" t="s">
        <v>455</v>
      </c>
      <c r="J170">
        <v>0</v>
      </c>
      <c r="K170">
        <v>0</v>
      </c>
      <c r="L170">
        <v>0</v>
      </c>
      <c r="M170">
        <v>0</v>
      </c>
      <c r="N170">
        <v>0</v>
      </c>
      <c r="O170" s="25">
        <v>0</v>
      </c>
      <c r="P170" s="25">
        <f t="shared" si="8"/>
        <v>0</v>
      </c>
      <c r="R170" t="s">
        <v>838</v>
      </c>
      <c r="S170" s="25">
        <v>8725</v>
      </c>
      <c r="T170" s="25">
        <f t="shared" si="11"/>
        <v>8725</v>
      </c>
      <c r="U170" s="25">
        <f t="shared" si="10"/>
        <v>10554.04</v>
      </c>
    </row>
    <row r="171" spans="1:21" x14ac:dyDescent="0.25">
      <c r="A171" s="28" t="s">
        <v>169</v>
      </c>
      <c r="B171" t="s">
        <v>788</v>
      </c>
      <c r="C171" t="s">
        <v>789</v>
      </c>
      <c r="D171">
        <v>245.12</v>
      </c>
      <c r="E171">
        <v>245.12</v>
      </c>
      <c r="F171">
        <v>245.12</v>
      </c>
      <c r="G171">
        <v>448.52</v>
      </c>
      <c r="H171" t="s">
        <v>454</v>
      </c>
      <c r="I171" t="s">
        <v>455</v>
      </c>
      <c r="J171">
        <v>448.52</v>
      </c>
      <c r="K171">
        <v>203.4</v>
      </c>
      <c r="L171">
        <v>203.4</v>
      </c>
      <c r="M171">
        <v>0</v>
      </c>
      <c r="N171">
        <v>0</v>
      </c>
      <c r="O171" s="25">
        <v>448.52</v>
      </c>
      <c r="P171" s="25">
        <f t="shared" si="8"/>
        <v>0</v>
      </c>
      <c r="R171" t="s">
        <v>840</v>
      </c>
      <c r="S171" s="25">
        <v>0</v>
      </c>
      <c r="T171" s="25">
        <f t="shared" si="11"/>
        <v>0</v>
      </c>
      <c r="U171" s="25">
        <f t="shared" si="10"/>
        <v>0</v>
      </c>
    </row>
    <row r="172" spans="1:21" x14ac:dyDescent="0.25">
      <c r="A172" s="28" t="s">
        <v>170</v>
      </c>
      <c r="B172" t="s">
        <v>790</v>
      </c>
      <c r="C172" t="s">
        <v>791</v>
      </c>
      <c r="D172">
        <v>0</v>
      </c>
      <c r="E172">
        <v>0</v>
      </c>
      <c r="F172">
        <v>0</v>
      </c>
      <c r="G172">
        <v>0</v>
      </c>
      <c r="H172" t="s">
        <v>454</v>
      </c>
      <c r="I172" t="s">
        <v>455</v>
      </c>
      <c r="J172">
        <v>0</v>
      </c>
      <c r="K172">
        <v>0</v>
      </c>
      <c r="L172">
        <v>0</v>
      </c>
      <c r="M172">
        <v>0</v>
      </c>
      <c r="N172">
        <v>0</v>
      </c>
      <c r="P172" s="25">
        <f t="shared" si="8"/>
        <v>0</v>
      </c>
      <c r="R172" t="s">
        <v>842</v>
      </c>
      <c r="S172" s="25">
        <v>446156.79</v>
      </c>
      <c r="T172" s="25">
        <f t="shared" si="11"/>
        <v>446156.79</v>
      </c>
      <c r="U172" s="25">
        <f t="shared" si="10"/>
        <v>446156.79</v>
      </c>
    </row>
    <row r="173" spans="1:21" x14ac:dyDescent="0.25">
      <c r="A173" s="28" t="s">
        <v>171</v>
      </c>
      <c r="B173" t="s">
        <v>792</v>
      </c>
      <c r="C173" t="s">
        <v>793</v>
      </c>
      <c r="D173">
        <v>0</v>
      </c>
      <c r="E173">
        <v>0</v>
      </c>
      <c r="F173">
        <v>0</v>
      </c>
      <c r="G173">
        <v>0</v>
      </c>
      <c r="H173" t="s">
        <v>454</v>
      </c>
      <c r="I173" t="s">
        <v>455</v>
      </c>
      <c r="J173">
        <v>0</v>
      </c>
      <c r="K173">
        <v>0</v>
      </c>
      <c r="L173">
        <v>0</v>
      </c>
      <c r="M173">
        <v>0</v>
      </c>
      <c r="N173">
        <v>0</v>
      </c>
      <c r="P173" s="25">
        <f t="shared" si="8"/>
        <v>0</v>
      </c>
      <c r="R173" t="s">
        <v>844</v>
      </c>
      <c r="S173" s="25">
        <v>1298570.5</v>
      </c>
      <c r="T173" s="25">
        <f t="shared" si="11"/>
        <v>1298570.5</v>
      </c>
      <c r="U173" s="25">
        <f t="shared" si="10"/>
        <v>1288372.25</v>
      </c>
    </row>
    <row r="174" spans="1:21" x14ac:dyDescent="0.25">
      <c r="A174" s="28" t="s">
        <v>171</v>
      </c>
      <c r="B174" t="s">
        <v>794</v>
      </c>
      <c r="C174" t="s">
        <v>795</v>
      </c>
      <c r="D174">
        <v>29808.98</v>
      </c>
      <c r="E174">
        <v>29808.98</v>
      </c>
      <c r="F174">
        <v>30000</v>
      </c>
      <c r="G174">
        <v>29808.98</v>
      </c>
      <c r="H174" t="s">
        <v>454</v>
      </c>
      <c r="I174" t="s">
        <v>455</v>
      </c>
      <c r="J174">
        <v>29808.98</v>
      </c>
      <c r="K174">
        <v>0</v>
      </c>
      <c r="L174">
        <v>0</v>
      </c>
      <c r="M174">
        <v>0</v>
      </c>
      <c r="N174">
        <v>0</v>
      </c>
      <c r="O174" s="25">
        <v>29808.98</v>
      </c>
      <c r="P174" s="25">
        <f t="shared" si="8"/>
        <v>0</v>
      </c>
      <c r="R174" t="s">
        <v>846</v>
      </c>
      <c r="S174" s="25">
        <v>1171546.21</v>
      </c>
      <c r="T174" s="25">
        <f t="shared" si="11"/>
        <v>1171546.21</v>
      </c>
      <c r="U174" s="25">
        <f t="shared" si="10"/>
        <v>1171546.21</v>
      </c>
    </row>
    <row r="175" spans="1:21" x14ac:dyDescent="0.25">
      <c r="A175" s="28" t="s">
        <v>172</v>
      </c>
      <c r="B175" t="s">
        <v>796</v>
      </c>
      <c r="C175" t="s">
        <v>797</v>
      </c>
      <c r="D175">
        <v>824.42</v>
      </c>
      <c r="E175">
        <v>0</v>
      </c>
      <c r="F175">
        <v>3931</v>
      </c>
      <c r="G175">
        <v>4122.0200000000004</v>
      </c>
      <c r="H175" t="s">
        <v>454</v>
      </c>
      <c r="I175" t="s">
        <v>455</v>
      </c>
      <c r="J175">
        <v>4122.0200000000004</v>
      </c>
      <c r="K175">
        <v>3297.6</v>
      </c>
      <c r="L175">
        <v>3297.6</v>
      </c>
      <c r="M175">
        <v>0</v>
      </c>
      <c r="N175">
        <v>824.42</v>
      </c>
      <c r="O175" s="25">
        <v>4122.0200000000004</v>
      </c>
      <c r="P175" s="25">
        <f t="shared" si="8"/>
        <v>0</v>
      </c>
      <c r="R175" t="s">
        <v>848</v>
      </c>
      <c r="S175" s="25">
        <v>222806</v>
      </c>
      <c r="T175" s="25">
        <f t="shared" si="11"/>
        <v>222806</v>
      </c>
      <c r="U175" s="25">
        <f t="shared" si="10"/>
        <v>222806</v>
      </c>
    </row>
    <row r="176" spans="1:21" x14ac:dyDescent="0.25">
      <c r="A176" s="28" t="s">
        <v>173</v>
      </c>
      <c r="B176" t="s">
        <v>798</v>
      </c>
      <c r="C176" t="s">
        <v>799</v>
      </c>
      <c r="D176">
        <v>17878.61</v>
      </c>
      <c r="E176">
        <v>-1405.14</v>
      </c>
      <c r="F176">
        <v>54520.639999999999</v>
      </c>
      <c r="G176">
        <v>70520.639999999999</v>
      </c>
      <c r="H176" t="s">
        <v>454</v>
      </c>
      <c r="I176" t="s">
        <v>455</v>
      </c>
      <c r="J176">
        <v>70520.639999999999</v>
      </c>
      <c r="K176">
        <v>52642.03</v>
      </c>
      <c r="L176">
        <v>52642.03</v>
      </c>
      <c r="M176">
        <v>0</v>
      </c>
      <c r="N176">
        <v>19283.75</v>
      </c>
      <c r="O176" s="25">
        <v>70520.639999999999</v>
      </c>
      <c r="P176" s="25">
        <f t="shared" si="8"/>
        <v>0</v>
      </c>
      <c r="R176" t="s">
        <v>850</v>
      </c>
      <c r="S176" s="25">
        <v>5630.12</v>
      </c>
      <c r="T176" s="25">
        <f t="shared" si="11"/>
        <v>5630.12</v>
      </c>
      <c r="U176" s="25">
        <f t="shared" si="10"/>
        <v>5630.12</v>
      </c>
    </row>
    <row r="177" spans="1:21" x14ac:dyDescent="0.25">
      <c r="A177" s="28" t="s">
        <v>174</v>
      </c>
      <c r="B177" t="s">
        <v>800</v>
      </c>
      <c r="C177" t="s">
        <v>801</v>
      </c>
      <c r="D177">
        <v>6511.08</v>
      </c>
      <c r="E177">
        <v>5037.5</v>
      </c>
      <c r="F177">
        <v>8287.5</v>
      </c>
      <c r="G177">
        <v>8287.5</v>
      </c>
      <c r="H177" t="s">
        <v>454</v>
      </c>
      <c r="I177" t="s">
        <v>455</v>
      </c>
      <c r="J177">
        <v>8287.5</v>
      </c>
      <c r="K177">
        <v>1776.42</v>
      </c>
      <c r="L177">
        <v>1776.42</v>
      </c>
      <c r="M177">
        <v>0</v>
      </c>
      <c r="N177">
        <v>1473.58</v>
      </c>
      <c r="O177" s="25">
        <v>8287.5</v>
      </c>
      <c r="P177" s="25">
        <f t="shared" si="8"/>
        <v>0</v>
      </c>
      <c r="R177" t="s">
        <v>852</v>
      </c>
      <c r="S177" s="25">
        <v>10200</v>
      </c>
      <c r="T177" s="25">
        <f t="shared" si="11"/>
        <v>10200</v>
      </c>
      <c r="U177" s="25">
        <f t="shared" si="10"/>
        <v>10200</v>
      </c>
    </row>
    <row r="178" spans="1:21" x14ac:dyDescent="0.25">
      <c r="A178" s="28" t="s">
        <v>175</v>
      </c>
      <c r="B178" t="s">
        <v>802</v>
      </c>
      <c r="C178" t="s">
        <v>803</v>
      </c>
      <c r="D178">
        <v>2206.52</v>
      </c>
      <c r="E178">
        <v>2206.52</v>
      </c>
      <c r="F178">
        <v>2111.52</v>
      </c>
      <c r="G178">
        <v>2206.52</v>
      </c>
      <c r="H178" t="s">
        <v>454</v>
      </c>
      <c r="I178" t="s">
        <v>455</v>
      </c>
      <c r="J178">
        <v>2206.52</v>
      </c>
      <c r="K178">
        <v>0</v>
      </c>
      <c r="L178">
        <v>0</v>
      </c>
      <c r="M178">
        <v>0</v>
      </c>
      <c r="N178">
        <v>0</v>
      </c>
      <c r="O178" s="25">
        <v>2206.52</v>
      </c>
      <c r="P178" s="25">
        <f t="shared" si="8"/>
        <v>0</v>
      </c>
      <c r="R178" t="s">
        <v>854</v>
      </c>
      <c r="S178" s="25">
        <v>3570</v>
      </c>
      <c r="T178" s="25">
        <f t="shared" si="11"/>
        <v>3570</v>
      </c>
      <c r="U178" s="25">
        <f t="shared" si="10"/>
        <v>3570</v>
      </c>
    </row>
    <row r="179" spans="1:21" x14ac:dyDescent="0.25">
      <c r="A179" s="28" t="s">
        <v>176</v>
      </c>
      <c r="B179" t="s">
        <v>804</v>
      </c>
      <c r="C179" t="s">
        <v>805</v>
      </c>
      <c r="D179">
        <v>131734.34</v>
      </c>
      <c r="E179">
        <v>108680.25</v>
      </c>
      <c r="F179">
        <v>414293.73</v>
      </c>
      <c r="G179">
        <v>411793.73</v>
      </c>
      <c r="H179" t="s">
        <v>454</v>
      </c>
      <c r="I179" t="s">
        <v>455</v>
      </c>
      <c r="J179">
        <v>411793.73</v>
      </c>
      <c r="K179">
        <v>280059.39</v>
      </c>
      <c r="L179">
        <v>280059.39</v>
      </c>
      <c r="M179">
        <v>0</v>
      </c>
      <c r="N179">
        <v>23054.09</v>
      </c>
      <c r="O179" s="25">
        <v>411793.73</v>
      </c>
      <c r="P179" s="25">
        <f t="shared" si="8"/>
        <v>0</v>
      </c>
      <c r="R179" t="s">
        <v>856</v>
      </c>
      <c r="S179" s="25">
        <v>2989612.43</v>
      </c>
      <c r="T179" s="25">
        <f t="shared" si="11"/>
        <v>2989612.43</v>
      </c>
      <c r="U179" s="25">
        <f t="shared" si="10"/>
        <v>2961109.55</v>
      </c>
    </row>
    <row r="180" spans="1:21" x14ac:dyDescent="0.25">
      <c r="A180" s="28" t="s">
        <v>177</v>
      </c>
      <c r="B180" t="s">
        <v>806</v>
      </c>
      <c r="C180" t="s">
        <v>807</v>
      </c>
      <c r="D180">
        <v>21189.14</v>
      </c>
      <c r="E180">
        <v>0</v>
      </c>
      <c r="F180">
        <v>99791.83</v>
      </c>
      <c r="G180">
        <v>101708</v>
      </c>
      <c r="H180" t="s">
        <v>454</v>
      </c>
      <c r="I180" t="s">
        <v>455</v>
      </c>
      <c r="J180">
        <v>101708</v>
      </c>
      <c r="K180">
        <v>80518.86</v>
      </c>
      <c r="L180">
        <v>80518.86</v>
      </c>
      <c r="M180">
        <v>0</v>
      </c>
      <c r="N180">
        <v>21189.14</v>
      </c>
      <c r="O180" s="25">
        <v>101708</v>
      </c>
      <c r="P180" s="25">
        <f t="shared" si="8"/>
        <v>0</v>
      </c>
      <c r="R180" t="s">
        <v>858</v>
      </c>
      <c r="S180" s="25">
        <v>3468</v>
      </c>
      <c r="T180" s="25">
        <f t="shared" si="11"/>
        <v>3468</v>
      </c>
      <c r="U180" s="25">
        <f t="shared" si="10"/>
        <v>3468</v>
      </c>
    </row>
    <row r="181" spans="1:21" x14ac:dyDescent="0.25">
      <c r="A181" s="28" t="s">
        <v>178</v>
      </c>
      <c r="B181" t="s">
        <v>808</v>
      </c>
      <c r="C181" t="s">
        <v>809</v>
      </c>
      <c r="D181">
        <v>10321.540000000001</v>
      </c>
      <c r="E181">
        <v>10321.540000000001</v>
      </c>
      <c r="F181">
        <v>18157.060000000001</v>
      </c>
      <c r="G181">
        <v>18157.060000000001</v>
      </c>
      <c r="H181" t="s">
        <v>454</v>
      </c>
      <c r="I181" t="s">
        <v>455</v>
      </c>
      <c r="J181">
        <v>18157.060000000001</v>
      </c>
      <c r="K181">
        <v>7835.52</v>
      </c>
      <c r="L181">
        <v>7835.52</v>
      </c>
      <c r="M181">
        <v>0</v>
      </c>
      <c r="N181">
        <v>0</v>
      </c>
      <c r="O181" s="25">
        <v>18157.060000000001</v>
      </c>
      <c r="P181" s="25">
        <f t="shared" si="8"/>
        <v>0</v>
      </c>
      <c r="R181" t="s">
        <v>860</v>
      </c>
      <c r="S181" s="25">
        <v>235000</v>
      </c>
      <c r="T181" s="25">
        <f t="shared" si="11"/>
        <v>235000</v>
      </c>
      <c r="U181" s="25">
        <f t="shared" si="10"/>
        <v>235000</v>
      </c>
    </row>
    <row r="182" spans="1:21" x14ac:dyDescent="0.25">
      <c r="A182" s="28" t="s">
        <v>179</v>
      </c>
      <c r="B182" t="s">
        <v>810</v>
      </c>
      <c r="C182" t="s">
        <v>811</v>
      </c>
      <c r="D182">
        <v>1520.39</v>
      </c>
      <c r="E182">
        <v>1520.39</v>
      </c>
      <c r="F182">
        <v>119952.92</v>
      </c>
      <c r="G182">
        <v>67239.320000000007</v>
      </c>
      <c r="H182" t="s">
        <v>454</v>
      </c>
      <c r="I182" t="s">
        <v>455</v>
      </c>
      <c r="J182">
        <v>67239.320000000007</v>
      </c>
      <c r="K182">
        <v>65718.929999999993</v>
      </c>
      <c r="L182">
        <v>65718.929999999993</v>
      </c>
      <c r="M182">
        <v>0</v>
      </c>
      <c r="N182">
        <v>0</v>
      </c>
      <c r="O182" s="25">
        <v>67239.320000000007</v>
      </c>
      <c r="P182" s="25">
        <f t="shared" si="8"/>
        <v>0</v>
      </c>
      <c r="R182" t="s">
        <v>862</v>
      </c>
      <c r="S182" s="25">
        <v>86963</v>
      </c>
      <c r="T182" s="25">
        <f t="shared" si="11"/>
        <v>86963</v>
      </c>
      <c r="U182" s="25">
        <f t="shared" si="10"/>
        <v>86963</v>
      </c>
    </row>
    <row r="183" spans="1:21" x14ac:dyDescent="0.25">
      <c r="A183" s="28" t="s">
        <v>180</v>
      </c>
      <c r="B183" t="s">
        <v>812</v>
      </c>
      <c r="C183" t="s">
        <v>813</v>
      </c>
      <c r="D183">
        <v>23161.7</v>
      </c>
      <c r="E183">
        <v>23161.7</v>
      </c>
      <c r="F183">
        <v>0</v>
      </c>
      <c r="G183">
        <v>60000</v>
      </c>
      <c r="H183" t="s">
        <v>454</v>
      </c>
      <c r="I183" t="s">
        <v>455</v>
      </c>
      <c r="J183">
        <v>60000</v>
      </c>
      <c r="K183">
        <v>36838.300000000003</v>
      </c>
      <c r="L183">
        <v>36838.300000000003</v>
      </c>
      <c r="M183">
        <v>0</v>
      </c>
      <c r="N183">
        <v>0</v>
      </c>
      <c r="O183" s="25">
        <v>60000</v>
      </c>
      <c r="P183" s="25">
        <f t="shared" si="8"/>
        <v>0</v>
      </c>
      <c r="R183" t="s">
        <v>863</v>
      </c>
      <c r="S183" s="25">
        <v>2930000</v>
      </c>
      <c r="T183" s="25">
        <f t="shared" si="11"/>
        <v>2930000</v>
      </c>
      <c r="U183" s="25">
        <f t="shared" si="10"/>
        <v>3071392.44</v>
      </c>
    </row>
    <row r="184" spans="1:21" x14ac:dyDescent="0.25">
      <c r="A184" s="28" t="s">
        <v>181</v>
      </c>
      <c r="B184" t="s">
        <v>814</v>
      </c>
      <c r="C184" t="s">
        <v>815</v>
      </c>
      <c r="D184">
        <v>726.65</v>
      </c>
      <c r="E184">
        <v>161.65</v>
      </c>
      <c r="F184">
        <v>24969.599999999999</v>
      </c>
      <c r="G184">
        <v>32655.52</v>
      </c>
      <c r="H184" t="s">
        <v>454</v>
      </c>
      <c r="I184" t="s">
        <v>455</v>
      </c>
      <c r="J184">
        <v>32655.52</v>
      </c>
      <c r="K184">
        <v>31928.87</v>
      </c>
      <c r="L184">
        <v>31928.87</v>
      </c>
      <c r="M184">
        <v>0</v>
      </c>
      <c r="N184">
        <v>565</v>
      </c>
      <c r="O184" s="25">
        <v>32655.52</v>
      </c>
      <c r="P184" s="25">
        <f t="shared" si="8"/>
        <v>0</v>
      </c>
      <c r="R184" t="s">
        <v>865</v>
      </c>
      <c r="S184" s="25">
        <v>456296</v>
      </c>
      <c r="T184" s="25">
        <f t="shared" si="11"/>
        <v>456296</v>
      </c>
      <c r="U184" s="25">
        <f t="shared" si="10"/>
        <v>456296</v>
      </c>
    </row>
    <row r="185" spans="1:21" x14ac:dyDescent="0.25">
      <c r="A185" s="28" t="s">
        <v>182</v>
      </c>
      <c r="B185" t="s">
        <v>816</v>
      </c>
      <c r="C185" t="s">
        <v>817</v>
      </c>
      <c r="D185">
        <v>6822.7</v>
      </c>
      <c r="E185">
        <v>6560.2</v>
      </c>
      <c r="F185">
        <v>120075.68</v>
      </c>
      <c r="G185">
        <v>43849.79</v>
      </c>
      <c r="H185" t="s">
        <v>454</v>
      </c>
      <c r="I185" t="s">
        <v>455</v>
      </c>
      <c r="J185">
        <v>43849.79</v>
      </c>
      <c r="K185">
        <v>37027.089999999997</v>
      </c>
      <c r="L185">
        <v>37027.089999999997</v>
      </c>
      <c r="M185">
        <v>0</v>
      </c>
      <c r="N185">
        <v>262.5</v>
      </c>
      <c r="O185" s="25">
        <v>43849.79</v>
      </c>
      <c r="P185" s="25">
        <f t="shared" si="8"/>
        <v>0</v>
      </c>
      <c r="R185" t="s">
        <v>867</v>
      </c>
      <c r="S185" s="25">
        <v>185000</v>
      </c>
      <c r="T185" s="25">
        <f t="shared" si="11"/>
        <v>185000</v>
      </c>
      <c r="U185" s="25">
        <f t="shared" si="10"/>
        <v>185000</v>
      </c>
    </row>
    <row r="186" spans="1:21" x14ac:dyDescent="0.25">
      <c r="A186" s="28" t="s">
        <v>183</v>
      </c>
      <c r="B186" t="s">
        <v>818</v>
      </c>
      <c r="C186" t="s">
        <v>819</v>
      </c>
      <c r="D186">
        <v>0</v>
      </c>
      <c r="E186">
        <v>0</v>
      </c>
      <c r="F186">
        <v>0</v>
      </c>
      <c r="G186">
        <v>0</v>
      </c>
      <c r="H186" t="s">
        <v>454</v>
      </c>
      <c r="I186" t="s">
        <v>455</v>
      </c>
      <c r="J186">
        <v>0</v>
      </c>
      <c r="K186">
        <v>0</v>
      </c>
      <c r="L186">
        <v>0</v>
      </c>
      <c r="M186">
        <v>0</v>
      </c>
      <c r="N186">
        <v>0</v>
      </c>
      <c r="O186" s="25">
        <v>0</v>
      </c>
      <c r="P186" s="25">
        <f t="shared" si="8"/>
        <v>0</v>
      </c>
      <c r="R186" t="s">
        <v>869</v>
      </c>
      <c r="S186" s="25">
        <v>128280</v>
      </c>
      <c r="T186" s="25">
        <f t="shared" si="11"/>
        <v>128280</v>
      </c>
      <c r="U186" s="25">
        <f t="shared" si="10"/>
        <v>128280</v>
      </c>
    </row>
    <row r="187" spans="1:21" x14ac:dyDescent="0.25">
      <c r="A187" s="28" t="s">
        <v>184</v>
      </c>
      <c r="B187" t="s">
        <v>820</v>
      </c>
      <c r="C187" t="s">
        <v>821</v>
      </c>
      <c r="D187">
        <v>0</v>
      </c>
      <c r="E187">
        <v>0</v>
      </c>
      <c r="F187">
        <v>0</v>
      </c>
      <c r="G187">
        <v>43269.33</v>
      </c>
      <c r="H187" t="s">
        <v>454</v>
      </c>
      <c r="I187" t="s">
        <v>455</v>
      </c>
      <c r="J187">
        <v>43269.33</v>
      </c>
      <c r="K187">
        <v>43269.33</v>
      </c>
      <c r="L187">
        <v>43269.33</v>
      </c>
      <c r="M187">
        <v>0</v>
      </c>
      <c r="N187">
        <v>0</v>
      </c>
      <c r="O187" s="25">
        <v>43269.33</v>
      </c>
      <c r="P187" s="25">
        <f t="shared" si="8"/>
        <v>0</v>
      </c>
      <c r="R187" t="s">
        <v>871</v>
      </c>
      <c r="S187" s="25">
        <v>269469</v>
      </c>
      <c r="T187" s="25">
        <f t="shared" si="11"/>
        <v>269469</v>
      </c>
      <c r="U187" s="25">
        <f t="shared" si="10"/>
        <v>269469</v>
      </c>
    </row>
    <row r="188" spans="1:21" x14ac:dyDescent="0.25">
      <c r="A188" s="28" t="s">
        <v>185</v>
      </c>
      <c r="B188" t="s">
        <v>822</v>
      </c>
      <c r="C188" t="s">
        <v>823</v>
      </c>
      <c r="D188">
        <v>12041.79</v>
      </c>
      <c r="E188">
        <v>8162.79</v>
      </c>
      <c r="F188">
        <v>84181.91</v>
      </c>
      <c r="G188">
        <v>46225.91</v>
      </c>
      <c r="H188" t="s">
        <v>454</v>
      </c>
      <c r="I188" t="s">
        <v>455</v>
      </c>
      <c r="J188">
        <v>46225.91</v>
      </c>
      <c r="K188">
        <v>34184.120000000003</v>
      </c>
      <c r="L188">
        <v>34184.120000000003</v>
      </c>
      <c r="M188">
        <v>0</v>
      </c>
      <c r="N188">
        <v>3879</v>
      </c>
      <c r="O188" s="25">
        <v>46225.91</v>
      </c>
      <c r="P188" s="25">
        <f t="shared" si="8"/>
        <v>0</v>
      </c>
      <c r="R188" t="s">
        <v>873</v>
      </c>
      <c r="S188" s="25">
        <v>5667</v>
      </c>
      <c r="T188" s="25">
        <f t="shared" si="11"/>
        <v>5667</v>
      </c>
      <c r="U188" s="25">
        <f t="shared" si="10"/>
        <v>5667</v>
      </c>
    </row>
    <row r="189" spans="1:21" x14ac:dyDescent="0.25">
      <c r="A189" s="28" t="s">
        <v>186</v>
      </c>
      <c r="B189" t="s">
        <v>824</v>
      </c>
      <c r="C189" t="s">
        <v>825</v>
      </c>
      <c r="D189">
        <v>18911.47</v>
      </c>
      <c r="E189">
        <v>18551.47</v>
      </c>
      <c r="F189">
        <v>0</v>
      </c>
      <c r="G189">
        <v>102909.3</v>
      </c>
      <c r="H189" t="s">
        <v>454</v>
      </c>
      <c r="I189" t="s">
        <v>455</v>
      </c>
      <c r="J189">
        <v>102909.3</v>
      </c>
      <c r="K189">
        <v>83997.83</v>
      </c>
      <c r="L189">
        <v>83997.83</v>
      </c>
      <c r="M189">
        <v>0</v>
      </c>
      <c r="N189">
        <v>360</v>
      </c>
      <c r="O189" s="25">
        <v>102909.3</v>
      </c>
      <c r="P189" s="25">
        <f t="shared" si="8"/>
        <v>0</v>
      </c>
      <c r="R189" t="s">
        <v>875</v>
      </c>
      <c r="S189" s="25">
        <v>0</v>
      </c>
      <c r="T189" s="25">
        <f t="shared" si="11"/>
        <v>0</v>
      </c>
      <c r="U189" s="25">
        <f t="shared" si="10"/>
        <v>0</v>
      </c>
    </row>
    <row r="190" spans="1:21" x14ac:dyDescent="0.25">
      <c r="A190" s="28" t="s">
        <v>187</v>
      </c>
      <c r="B190" t="s">
        <v>826</v>
      </c>
      <c r="C190" t="s">
        <v>827</v>
      </c>
      <c r="D190">
        <v>0</v>
      </c>
      <c r="E190">
        <v>0</v>
      </c>
      <c r="F190">
        <v>0</v>
      </c>
      <c r="G190">
        <v>0</v>
      </c>
      <c r="H190" t="s">
        <v>454</v>
      </c>
      <c r="I190" t="s">
        <v>455</v>
      </c>
      <c r="J190">
        <v>0</v>
      </c>
      <c r="K190">
        <v>0</v>
      </c>
      <c r="L190">
        <v>0</v>
      </c>
      <c r="M190">
        <v>0</v>
      </c>
      <c r="N190">
        <v>0</v>
      </c>
      <c r="O190" s="25">
        <v>0</v>
      </c>
      <c r="P190" s="25">
        <f t="shared" si="8"/>
        <v>0</v>
      </c>
      <c r="R190" t="s">
        <v>876</v>
      </c>
      <c r="S190" s="25">
        <v>0</v>
      </c>
      <c r="T190" s="25">
        <f t="shared" si="11"/>
        <v>0</v>
      </c>
      <c r="U190" s="25">
        <f t="shared" si="10"/>
        <v>6315.13</v>
      </c>
    </row>
    <row r="191" spans="1:21" x14ac:dyDescent="0.25">
      <c r="A191" s="28" t="s">
        <v>188</v>
      </c>
      <c r="B191" t="s">
        <v>828</v>
      </c>
      <c r="C191" t="s">
        <v>829</v>
      </c>
      <c r="D191">
        <v>0</v>
      </c>
      <c r="E191">
        <v>0</v>
      </c>
      <c r="F191">
        <v>0</v>
      </c>
      <c r="G191">
        <v>0</v>
      </c>
      <c r="H191" t="s">
        <v>454</v>
      </c>
      <c r="I191" t="s">
        <v>455</v>
      </c>
      <c r="J191">
        <v>0</v>
      </c>
      <c r="K191">
        <v>0</v>
      </c>
      <c r="L191">
        <v>0</v>
      </c>
      <c r="M191">
        <v>0</v>
      </c>
      <c r="N191">
        <v>0</v>
      </c>
      <c r="O191" s="25">
        <v>0</v>
      </c>
      <c r="P191" s="25">
        <f t="shared" si="8"/>
        <v>0</v>
      </c>
      <c r="R191" t="s">
        <v>877</v>
      </c>
      <c r="S191" s="25">
        <v>120000</v>
      </c>
      <c r="T191" s="25">
        <f t="shared" si="11"/>
        <v>120000</v>
      </c>
      <c r="U191" s="25">
        <f t="shared" si="10"/>
        <v>120000</v>
      </c>
    </row>
    <row r="192" spans="1:21" x14ac:dyDescent="0.25">
      <c r="A192" s="28" t="s">
        <v>188</v>
      </c>
      <c r="B192" t="s">
        <v>830</v>
      </c>
      <c r="C192" t="s">
        <v>831</v>
      </c>
      <c r="D192">
        <v>6157.87</v>
      </c>
      <c r="E192">
        <v>5449.89</v>
      </c>
      <c r="F192">
        <v>84991.34</v>
      </c>
      <c r="G192">
        <v>27335.88</v>
      </c>
      <c r="H192" t="s">
        <v>454</v>
      </c>
      <c r="I192" t="s">
        <v>455</v>
      </c>
      <c r="J192">
        <v>27335.88</v>
      </c>
      <c r="K192">
        <v>21178.01</v>
      </c>
      <c r="L192">
        <v>21178.01</v>
      </c>
      <c r="M192">
        <v>0</v>
      </c>
      <c r="N192">
        <v>707.98</v>
      </c>
      <c r="O192" s="25">
        <v>27335.88</v>
      </c>
      <c r="P192" s="25">
        <f t="shared" si="8"/>
        <v>0</v>
      </c>
      <c r="R192" t="s">
        <v>879</v>
      </c>
      <c r="S192" s="25">
        <v>100000</v>
      </c>
      <c r="T192" s="25">
        <f t="shared" si="11"/>
        <v>100000</v>
      </c>
      <c r="U192" s="25">
        <f t="shared" si="10"/>
        <v>2350000</v>
      </c>
    </row>
    <row r="193" spans="1:20" x14ac:dyDescent="0.25">
      <c r="A193" s="28" t="s">
        <v>189</v>
      </c>
      <c r="B193" t="s">
        <v>832</v>
      </c>
      <c r="C193" t="s">
        <v>318</v>
      </c>
      <c r="D193">
        <v>127.12</v>
      </c>
      <c r="E193">
        <v>127.12</v>
      </c>
      <c r="F193">
        <v>468.18</v>
      </c>
      <c r="G193">
        <v>4468.18</v>
      </c>
      <c r="H193" t="s">
        <v>454</v>
      </c>
      <c r="I193" t="s">
        <v>455</v>
      </c>
      <c r="J193">
        <v>4468.18</v>
      </c>
      <c r="K193">
        <v>4341.0600000000004</v>
      </c>
      <c r="L193">
        <v>4341.0600000000004</v>
      </c>
      <c r="M193">
        <v>0</v>
      </c>
      <c r="N193">
        <v>0</v>
      </c>
      <c r="O193" s="25">
        <v>4468.18</v>
      </c>
      <c r="P193" s="25">
        <f t="shared" si="8"/>
        <v>0</v>
      </c>
    </row>
    <row r="194" spans="1:20" x14ac:dyDescent="0.25">
      <c r="A194" s="28" t="s">
        <v>190</v>
      </c>
      <c r="B194" t="s">
        <v>833</v>
      </c>
      <c r="C194" t="s">
        <v>834</v>
      </c>
      <c r="D194">
        <v>258837.93</v>
      </c>
      <c r="E194">
        <v>0</v>
      </c>
      <c r="F194">
        <v>951982.2</v>
      </c>
      <c r="G194">
        <v>973405.25</v>
      </c>
      <c r="H194" t="s">
        <v>454</v>
      </c>
      <c r="I194" t="s">
        <v>455</v>
      </c>
      <c r="J194">
        <v>973405.25</v>
      </c>
      <c r="K194">
        <v>714567.32</v>
      </c>
      <c r="L194">
        <v>714567.32</v>
      </c>
      <c r="M194">
        <v>0</v>
      </c>
      <c r="N194">
        <v>258837.93</v>
      </c>
      <c r="O194" s="25">
        <v>973405.25</v>
      </c>
      <c r="P194" s="25">
        <f t="shared" si="8"/>
        <v>0</v>
      </c>
    </row>
    <row r="195" spans="1:20" x14ac:dyDescent="0.25">
      <c r="A195" s="28" t="s">
        <v>191</v>
      </c>
      <c r="B195" t="s">
        <v>835</v>
      </c>
      <c r="C195" t="s">
        <v>364</v>
      </c>
      <c r="D195">
        <v>12894.88</v>
      </c>
      <c r="E195">
        <v>12894.88</v>
      </c>
      <c r="F195">
        <v>0</v>
      </c>
      <c r="G195">
        <v>61607.56</v>
      </c>
      <c r="H195" t="s">
        <v>454</v>
      </c>
      <c r="I195" t="s">
        <v>455</v>
      </c>
      <c r="J195">
        <v>61607.56</v>
      </c>
      <c r="K195">
        <v>48712.68</v>
      </c>
      <c r="L195">
        <v>48712.68</v>
      </c>
      <c r="M195">
        <v>0</v>
      </c>
      <c r="N195">
        <v>0</v>
      </c>
      <c r="O195" s="25">
        <v>61607.56</v>
      </c>
      <c r="P195" s="25">
        <f t="shared" ref="P195:P221" si="12">J195-O195</f>
        <v>0</v>
      </c>
    </row>
    <row r="196" spans="1:20" x14ac:dyDescent="0.25">
      <c r="A196" s="28" t="s">
        <v>192</v>
      </c>
      <c r="B196" t="s">
        <v>836</v>
      </c>
      <c r="C196" t="s">
        <v>837</v>
      </c>
      <c r="D196">
        <v>25.2</v>
      </c>
      <c r="E196">
        <v>25.2</v>
      </c>
      <c r="F196">
        <v>0</v>
      </c>
      <c r="G196">
        <v>30000</v>
      </c>
      <c r="H196" t="s">
        <v>454</v>
      </c>
      <c r="I196" t="s">
        <v>455</v>
      </c>
      <c r="J196">
        <v>30000</v>
      </c>
      <c r="K196">
        <v>29974.799999999999</v>
      </c>
      <c r="L196">
        <v>29974.799999999999</v>
      </c>
      <c r="M196">
        <v>0</v>
      </c>
      <c r="N196">
        <v>0</v>
      </c>
      <c r="O196" s="25">
        <v>30000</v>
      </c>
      <c r="P196" s="25">
        <f t="shared" si="12"/>
        <v>0</v>
      </c>
    </row>
    <row r="197" spans="1:20" x14ac:dyDescent="0.25">
      <c r="A197" s="28" t="s">
        <v>193</v>
      </c>
      <c r="B197" t="s">
        <v>838</v>
      </c>
      <c r="C197" t="s">
        <v>839</v>
      </c>
      <c r="D197">
        <v>2252.84</v>
      </c>
      <c r="E197">
        <v>0</v>
      </c>
      <c r="F197">
        <v>8725</v>
      </c>
      <c r="G197">
        <v>10554.04</v>
      </c>
      <c r="H197" t="s">
        <v>454</v>
      </c>
      <c r="I197" t="s">
        <v>455</v>
      </c>
      <c r="J197">
        <v>10554.04</v>
      </c>
      <c r="K197">
        <v>8301.2000000000007</v>
      </c>
      <c r="L197">
        <v>8301.2000000000007</v>
      </c>
      <c r="M197">
        <v>0</v>
      </c>
      <c r="N197">
        <v>2252.84</v>
      </c>
      <c r="O197" s="25">
        <v>10554.04</v>
      </c>
      <c r="P197" s="25">
        <f t="shared" si="12"/>
        <v>0</v>
      </c>
    </row>
    <row r="198" spans="1:20" x14ac:dyDescent="0.25">
      <c r="A198" s="28" t="s">
        <v>194</v>
      </c>
      <c r="B198" t="s">
        <v>840</v>
      </c>
      <c r="C198" t="s">
        <v>841</v>
      </c>
      <c r="D198">
        <v>0</v>
      </c>
      <c r="E198">
        <v>0</v>
      </c>
      <c r="F198">
        <v>0</v>
      </c>
      <c r="G198">
        <v>0</v>
      </c>
      <c r="H198" t="s">
        <v>454</v>
      </c>
      <c r="I198" t="s">
        <v>455</v>
      </c>
      <c r="J198">
        <v>0</v>
      </c>
      <c r="K198">
        <v>0</v>
      </c>
      <c r="L198">
        <v>0</v>
      </c>
      <c r="M198">
        <v>0</v>
      </c>
      <c r="N198">
        <v>0</v>
      </c>
      <c r="O198" s="25">
        <v>0</v>
      </c>
      <c r="P198" s="25">
        <f t="shared" si="12"/>
        <v>0</v>
      </c>
    </row>
    <row r="199" spans="1:20" x14ac:dyDescent="0.25">
      <c r="A199" s="28" t="s">
        <v>195</v>
      </c>
      <c r="B199" t="s">
        <v>842</v>
      </c>
      <c r="C199" t="s">
        <v>843</v>
      </c>
      <c r="D199">
        <v>188151.17</v>
      </c>
      <c r="E199">
        <v>188151.17</v>
      </c>
      <c r="F199">
        <v>446156.79</v>
      </c>
      <c r="G199">
        <v>446156.79</v>
      </c>
      <c r="H199" t="s">
        <v>454</v>
      </c>
      <c r="I199" t="s">
        <v>455</v>
      </c>
      <c r="J199">
        <v>446156.79</v>
      </c>
      <c r="K199">
        <v>258005.62</v>
      </c>
      <c r="L199">
        <v>258005.62</v>
      </c>
      <c r="M199">
        <v>0</v>
      </c>
      <c r="N199">
        <v>0</v>
      </c>
      <c r="O199" s="25">
        <v>446156.79</v>
      </c>
      <c r="P199" s="25">
        <f t="shared" si="12"/>
        <v>0</v>
      </c>
    </row>
    <row r="200" spans="1:20" x14ac:dyDescent="0.25">
      <c r="A200" s="28" t="s">
        <v>196</v>
      </c>
      <c r="B200" t="s">
        <v>844</v>
      </c>
      <c r="C200" t="s">
        <v>845</v>
      </c>
      <c r="D200">
        <v>1287179.4099999999</v>
      </c>
      <c r="E200">
        <v>1287179.4099999999</v>
      </c>
      <c r="F200">
        <v>1298570.5</v>
      </c>
      <c r="G200">
        <v>1288372.25</v>
      </c>
      <c r="H200" t="s">
        <v>454</v>
      </c>
      <c r="I200" t="s">
        <v>455</v>
      </c>
      <c r="J200">
        <v>1288372.25</v>
      </c>
      <c r="K200">
        <v>1192.8399999999999</v>
      </c>
      <c r="L200">
        <v>1192.8399999999999</v>
      </c>
      <c r="M200">
        <v>0</v>
      </c>
      <c r="N200">
        <v>0</v>
      </c>
      <c r="O200" s="25">
        <v>1288372.25</v>
      </c>
      <c r="P200" s="25">
        <f t="shared" si="12"/>
        <v>0</v>
      </c>
    </row>
    <row r="201" spans="1:20" x14ac:dyDescent="0.25">
      <c r="A201" s="28" t="s">
        <v>197</v>
      </c>
      <c r="B201" t="s">
        <v>846</v>
      </c>
      <c r="C201" t="s">
        <v>847</v>
      </c>
      <c r="D201">
        <v>407882.33</v>
      </c>
      <c r="E201">
        <v>121025.45</v>
      </c>
      <c r="F201">
        <v>1171546.21</v>
      </c>
      <c r="G201">
        <v>1171546.21</v>
      </c>
      <c r="H201" t="s">
        <v>454</v>
      </c>
      <c r="I201" t="s">
        <v>455</v>
      </c>
      <c r="J201">
        <v>1171546.21</v>
      </c>
      <c r="K201">
        <v>763663.88</v>
      </c>
      <c r="L201">
        <v>763663.88</v>
      </c>
      <c r="M201">
        <v>0</v>
      </c>
      <c r="N201">
        <v>286856.88</v>
      </c>
      <c r="O201" s="25">
        <v>1171546.21</v>
      </c>
      <c r="P201" s="25">
        <f t="shared" si="12"/>
        <v>0</v>
      </c>
    </row>
    <row r="202" spans="1:20" x14ac:dyDescent="0.25">
      <c r="A202" s="28" t="s">
        <v>198</v>
      </c>
      <c r="B202" t="s">
        <v>848</v>
      </c>
      <c r="C202" t="s">
        <v>849</v>
      </c>
      <c r="D202">
        <v>96530.9</v>
      </c>
      <c r="E202">
        <v>96530.9</v>
      </c>
      <c r="F202">
        <v>222806</v>
      </c>
      <c r="G202">
        <v>222806</v>
      </c>
      <c r="H202" t="s">
        <v>454</v>
      </c>
      <c r="I202" t="s">
        <v>455</v>
      </c>
      <c r="J202">
        <v>222806</v>
      </c>
      <c r="K202">
        <v>126275.1</v>
      </c>
      <c r="L202">
        <v>126275.1</v>
      </c>
      <c r="M202">
        <v>0</v>
      </c>
      <c r="N202">
        <v>0</v>
      </c>
      <c r="O202" s="25">
        <v>222806</v>
      </c>
      <c r="P202" s="25">
        <f t="shared" si="12"/>
        <v>0</v>
      </c>
    </row>
    <row r="203" spans="1:20" x14ac:dyDescent="0.25">
      <c r="A203" s="28" t="s">
        <v>199</v>
      </c>
      <c r="B203" t="s">
        <v>850</v>
      </c>
      <c r="C203" t="s">
        <v>851</v>
      </c>
      <c r="D203">
        <v>4070.2</v>
      </c>
      <c r="E203">
        <v>4070.2</v>
      </c>
      <c r="F203">
        <v>5630.12</v>
      </c>
      <c r="G203">
        <v>5630.12</v>
      </c>
      <c r="H203" t="s">
        <v>454</v>
      </c>
      <c r="I203" t="s">
        <v>455</v>
      </c>
      <c r="J203">
        <v>5630.12</v>
      </c>
      <c r="K203">
        <v>1559.92</v>
      </c>
      <c r="L203">
        <v>1559.92</v>
      </c>
      <c r="M203">
        <v>0</v>
      </c>
      <c r="N203">
        <v>0</v>
      </c>
      <c r="O203" s="25">
        <v>5630.12</v>
      </c>
      <c r="P203" s="25">
        <f t="shared" si="12"/>
        <v>0</v>
      </c>
    </row>
    <row r="204" spans="1:20" x14ac:dyDescent="0.25">
      <c r="A204" s="28" t="s">
        <v>200</v>
      </c>
      <c r="B204" t="s">
        <v>852</v>
      </c>
      <c r="C204" t="s">
        <v>853</v>
      </c>
      <c r="D204">
        <v>10200</v>
      </c>
      <c r="E204">
        <v>10200</v>
      </c>
      <c r="F204">
        <v>10200</v>
      </c>
      <c r="G204">
        <v>10200</v>
      </c>
      <c r="H204" t="s">
        <v>454</v>
      </c>
      <c r="I204" t="s">
        <v>455</v>
      </c>
      <c r="J204">
        <v>10200</v>
      </c>
      <c r="K204">
        <v>0</v>
      </c>
      <c r="L204">
        <v>0</v>
      </c>
      <c r="M204">
        <v>0</v>
      </c>
      <c r="N204">
        <v>0</v>
      </c>
      <c r="O204" s="25">
        <v>10200</v>
      </c>
      <c r="P204" s="25">
        <f t="shared" si="12"/>
        <v>0</v>
      </c>
    </row>
    <row r="205" spans="1:20" x14ac:dyDescent="0.25">
      <c r="A205" s="28" t="s">
        <v>201</v>
      </c>
      <c r="B205" t="s">
        <v>854</v>
      </c>
      <c r="C205" t="s">
        <v>855</v>
      </c>
      <c r="D205">
        <v>2479.37</v>
      </c>
      <c r="E205">
        <v>2479.37</v>
      </c>
      <c r="F205">
        <v>3570</v>
      </c>
      <c r="G205">
        <v>3570</v>
      </c>
      <c r="H205" t="s">
        <v>454</v>
      </c>
      <c r="I205" t="s">
        <v>455</v>
      </c>
      <c r="J205">
        <v>3570</v>
      </c>
      <c r="K205">
        <v>1090.6300000000001</v>
      </c>
      <c r="L205">
        <v>1090.6300000000001</v>
      </c>
      <c r="M205">
        <v>0</v>
      </c>
      <c r="N205">
        <v>0</v>
      </c>
      <c r="O205" s="25">
        <v>3570</v>
      </c>
      <c r="P205" s="25">
        <f t="shared" si="12"/>
        <v>0</v>
      </c>
    </row>
    <row r="206" spans="1:20" x14ac:dyDescent="0.25">
      <c r="B206" t="s">
        <v>856</v>
      </c>
      <c r="C206" t="s">
        <v>857</v>
      </c>
      <c r="D206">
        <v>1026362.36</v>
      </c>
      <c r="E206">
        <v>1026362.36</v>
      </c>
      <c r="F206">
        <v>2989612.43</v>
      </c>
      <c r="G206">
        <v>2961109.55</v>
      </c>
      <c r="H206" t="s">
        <v>454</v>
      </c>
      <c r="I206" t="s">
        <v>455</v>
      </c>
      <c r="J206">
        <v>2961109.55</v>
      </c>
      <c r="K206">
        <v>1934747.19</v>
      </c>
      <c r="L206">
        <v>1934747.19</v>
      </c>
      <c r="M206">
        <v>0</v>
      </c>
      <c r="N206">
        <v>0</v>
      </c>
      <c r="O206" s="25">
        <v>2961109.55</v>
      </c>
      <c r="P206" s="25">
        <f t="shared" si="12"/>
        <v>0</v>
      </c>
      <c r="T206" s="25">
        <f>S206-AA206</f>
        <v>0</v>
      </c>
    </row>
    <row r="207" spans="1:20" x14ac:dyDescent="0.25">
      <c r="B207" t="s">
        <v>858</v>
      </c>
      <c r="C207" t="s">
        <v>859</v>
      </c>
      <c r="D207">
        <v>3468</v>
      </c>
      <c r="E207">
        <v>3468</v>
      </c>
      <c r="F207">
        <v>3468</v>
      </c>
      <c r="G207">
        <v>3468</v>
      </c>
      <c r="H207" t="s">
        <v>454</v>
      </c>
      <c r="I207" t="s">
        <v>455</v>
      </c>
      <c r="J207">
        <v>3468</v>
      </c>
      <c r="K207">
        <v>0</v>
      </c>
      <c r="L207">
        <v>0</v>
      </c>
      <c r="M207">
        <v>0</v>
      </c>
      <c r="N207">
        <v>0</v>
      </c>
      <c r="O207" s="25">
        <v>3468</v>
      </c>
      <c r="P207" s="25">
        <f t="shared" si="12"/>
        <v>0</v>
      </c>
    </row>
    <row r="208" spans="1:20" x14ac:dyDescent="0.25">
      <c r="B208" t="s">
        <v>860</v>
      </c>
      <c r="C208" t="s">
        <v>861</v>
      </c>
      <c r="D208">
        <v>235000</v>
      </c>
      <c r="E208">
        <v>235000</v>
      </c>
      <c r="F208">
        <v>235000</v>
      </c>
      <c r="G208">
        <v>235000</v>
      </c>
      <c r="H208" t="s">
        <v>454</v>
      </c>
      <c r="I208" t="s">
        <v>455</v>
      </c>
      <c r="J208">
        <v>235000</v>
      </c>
      <c r="K208">
        <v>0</v>
      </c>
      <c r="L208">
        <v>0</v>
      </c>
      <c r="M208">
        <v>0</v>
      </c>
      <c r="N208">
        <v>0</v>
      </c>
      <c r="O208" s="25">
        <v>235000</v>
      </c>
      <c r="P208" s="25">
        <f t="shared" si="12"/>
        <v>0</v>
      </c>
    </row>
    <row r="209" spans="2:16" x14ac:dyDescent="0.25">
      <c r="B209" t="s">
        <v>862</v>
      </c>
      <c r="C209" t="s">
        <v>861</v>
      </c>
      <c r="D209">
        <v>43481.5</v>
      </c>
      <c r="E209">
        <v>43481.5</v>
      </c>
      <c r="F209">
        <v>86963</v>
      </c>
      <c r="G209">
        <v>86963</v>
      </c>
      <c r="H209" t="s">
        <v>454</v>
      </c>
      <c r="I209" t="s">
        <v>455</v>
      </c>
      <c r="J209">
        <v>86963</v>
      </c>
      <c r="K209">
        <v>43481.5</v>
      </c>
      <c r="L209">
        <v>43481.5</v>
      </c>
      <c r="M209">
        <v>0</v>
      </c>
      <c r="N209">
        <v>0</v>
      </c>
      <c r="O209" s="25">
        <v>86963</v>
      </c>
      <c r="P209" s="25">
        <f t="shared" si="12"/>
        <v>0</v>
      </c>
    </row>
    <row r="210" spans="2:16" x14ac:dyDescent="0.25">
      <c r="B210" t="s">
        <v>863</v>
      </c>
      <c r="C210" t="s">
        <v>864</v>
      </c>
      <c r="D210">
        <v>3071392.44</v>
      </c>
      <c r="E210">
        <v>3071392.44</v>
      </c>
      <c r="F210">
        <v>2930000</v>
      </c>
      <c r="G210">
        <v>3071392.44</v>
      </c>
      <c r="H210" t="s">
        <v>454</v>
      </c>
      <c r="I210" t="s">
        <v>455</v>
      </c>
      <c r="J210">
        <v>3071392.44</v>
      </c>
      <c r="K210">
        <v>0</v>
      </c>
      <c r="L210">
        <v>0</v>
      </c>
      <c r="M210">
        <v>0</v>
      </c>
      <c r="N210">
        <v>0</v>
      </c>
      <c r="O210" s="25">
        <v>3071392.44</v>
      </c>
      <c r="P210" s="25">
        <f t="shared" si="12"/>
        <v>0</v>
      </c>
    </row>
    <row r="211" spans="2:16" x14ac:dyDescent="0.25">
      <c r="B211" t="s">
        <v>865</v>
      </c>
      <c r="C211" t="s">
        <v>866</v>
      </c>
      <c r="D211">
        <v>202396.85</v>
      </c>
      <c r="E211">
        <v>202396.85</v>
      </c>
      <c r="F211">
        <v>456296</v>
      </c>
      <c r="G211">
        <v>456296</v>
      </c>
      <c r="H211" t="s">
        <v>454</v>
      </c>
      <c r="I211" t="s">
        <v>455</v>
      </c>
      <c r="J211">
        <v>456296</v>
      </c>
      <c r="K211">
        <v>253899.15</v>
      </c>
      <c r="L211">
        <v>253899.15</v>
      </c>
      <c r="M211">
        <v>0</v>
      </c>
      <c r="N211">
        <v>0</v>
      </c>
      <c r="O211" s="25">
        <v>456296</v>
      </c>
      <c r="P211" s="25">
        <f t="shared" si="12"/>
        <v>0</v>
      </c>
    </row>
    <row r="212" spans="2:16" x14ac:dyDescent="0.25">
      <c r="B212" t="s">
        <v>867</v>
      </c>
      <c r="C212" t="s">
        <v>868</v>
      </c>
      <c r="D212">
        <v>0</v>
      </c>
      <c r="E212">
        <v>0</v>
      </c>
      <c r="F212">
        <v>185000</v>
      </c>
      <c r="G212">
        <v>185000</v>
      </c>
      <c r="H212" t="s">
        <v>454</v>
      </c>
      <c r="I212" t="s">
        <v>455</v>
      </c>
      <c r="J212">
        <v>185000</v>
      </c>
      <c r="K212">
        <v>185000</v>
      </c>
      <c r="L212">
        <v>185000</v>
      </c>
      <c r="M212">
        <v>0</v>
      </c>
      <c r="N212">
        <v>0</v>
      </c>
      <c r="O212" s="25">
        <v>185000</v>
      </c>
      <c r="P212" s="25">
        <f t="shared" si="12"/>
        <v>0</v>
      </c>
    </row>
    <row r="213" spans="2:16" x14ac:dyDescent="0.25">
      <c r="B213" t="s">
        <v>869</v>
      </c>
      <c r="C213" t="s">
        <v>870</v>
      </c>
      <c r="D213">
        <v>118049.56</v>
      </c>
      <c r="E213">
        <v>118049.56</v>
      </c>
      <c r="F213">
        <v>128280</v>
      </c>
      <c r="G213">
        <v>128280</v>
      </c>
      <c r="H213" t="s">
        <v>454</v>
      </c>
      <c r="I213" t="s">
        <v>455</v>
      </c>
      <c r="J213">
        <v>128280</v>
      </c>
      <c r="K213">
        <v>10230.44</v>
      </c>
      <c r="L213">
        <v>10230.44</v>
      </c>
      <c r="M213">
        <v>0</v>
      </c>
      <c r="N213">
        <v>0</v>
      </c>
      <c r="O213" s="25">
        <v>128280</v>
      </c>
      <c r="P213" s="25">
        <f t="shared" si="12"/>
        <v>0</v>
      </c>
    </row>
    <row r="214" spans="2:16" x14ac:dyDescent="0.25">
      <c r="B214" t="s">
        <v>871</v>
      </c>
      <c r="C214" t="s">
        <v>872</v>
      </c>
      <c r="D214">
        <v>0</v>
      </c>
      <c r="E214">
        <v>0</v>
      </c>
      <c r="F214">
        <v>269469</v>
      </c>
      <c r="G214">
        <v>269469</v>
      </c>
      <c r="H214" t="s">
        <v>454</v>
      </c>
      <c r="I214" t="s">
        <v>455</v>
      </c>
      <c r="J214">
        <v>269469</v>
      </c>
      <c r="K214">
        <v>269469</v>
      </c>
      <c r="L214">
        <v>269469</v>
      </c>
      <c r="M214">
        <v>0</v>
      </c>
      <c r="N214">
        <v>0</v>
      </c>
      <c r="O214" s="25">
        <v>269469</v>
      </c>
      <c r="P214" s="25">
        <f t="shared" si="12"/>
        <v>0</v>
      </c>
    </row>
    <row r="215" spans="2:16" x14ac:dyDescent="0.25">
      <c r="B215" t="s">
        <v>873</v>
      </c>
      <c r="C215" t="s">
        <v>874</v>
      </c>
      <c r="D215">
        <v>0.22</v>
      </c>
      <c r="E215">
        <v>0.22</v>
      </c>
      <c r="F215">
        <v>5667</v>
      </c>
      <c r="G215">
        <v>5667</v>
      </c>
      <c r="H215" t="s">
        <v>454</v>
      </c>
      <c r="I215" t="s">
        <v>455</v>
      </c>
      <c r="J215">
        <v>5667</v>
      </c>
      <c r="K215">
        <v>5666.78</v>
      </c>
      <c r="L215">
        <v>5666.78</v>
      </c>
      <c r="M215">
        <v>0</v>
      </c>
      <c r="N215">
        <v>0</v>
      </c>
      <c r="O215" s="25">
        <v>5667</v>
      </c>
      <c r="P215" s="25">
        <f t="shared" si="12"/>
        <v>0</v>
      </c>
    </row>
    <row r="216" spans="2:16" x14ac:dyDescent="0.25">
      <c r="B216" t="s">
        <v>875</v>
      </c>
      <c r="C216" t="s">
        <v>382</v>
      </c>
      <c r="D216">
        <v>0</v>
      </c>
      <c r="E216">
        <v>0</v>
      </c>
      <c r="F216">
        <v>0</v>
      </c>
      <c r="G216">
        <v>0</v>
      </c>
      <c r="H216" t="s">
        <v>454</v>
      </c>
      <c r="I216" t="s">
        <v>455</v>
      </c>
      <c r="J216">
        <v>0</v>
      </c>
      <c r="K216">
        <v>0</v>
      </c>
      <c r="L216">
        <v>0</v>
      </c>
      <c r="M216">
        <v>0</v>
      </c>
      <c r="N216">
        <v>0</v>
      </c>
      <c r="O216" s="25">
        <v>0</v>
      </c>
      <c r="P216" s="25">
        <f t="shared" si="12"/>
        <v>0</v>
      </c>
    </row>
    <row r="217" spans="2:16" x14ac:dyDescent="0.25">
      <c r="B217" t="s">
        <v>876</v>
      </c>
      <c r="C217" t="s">
        <v>384</v>
      </c>
      <c r="D217">
        <v>1078.9100000000001</v>
      </c>
      <c r="E217">
        <v>1078.9100000000001</v>
      </c>
      <c r="F217">
        <v>0</v>
      </c>
      <c r="G217">
        <v>6315.13</v>
      </c>
      <c r="H217" t="s">
        <v>454</v>
      </c>
      <c r="I217" t="s">
        <v>455</v>
      </c>
      <c r="J217">
        <v>6315.13</v>
      </c>
      <c r="K217">
        <v>5236.22</v>
      </c>
      <c r="L217">
        <v>5236.22</v>
      </c>
      <c r="M217">
        <v>0</v>
      </c>
      <c r="N217">
        <v>0</v>
      </c>
      <c r="O217" s="25">
        <v>6315.13</v>
      </c>
      <c r="P217" s="25">
        <f t="shared" si="12"/>
        <v>0</v>
      </c>
    </row>
    <row r="218" spans="2:16" x14ac:dyDescent="0.25">
      <c r="B218" t="s">
        <v>877</v>
      </c>
      <c r="C218" t="s">
        <v>878</v>
      </c>
      <c r="D218">
        <v>120000</v>
      </c>
      <c r="E218">
        <v>120000</v>
      </c>
      <c r="F218">
        <v>120000</v>
      </c>
      <c r="G218">
        <v>120000</v>
      </c>
      <c r="H218" t="s">
        <v>454</v>
      </c>
      <c r="I218" t="s">
        <v>455</v>
      </c>
      <c r="J218">
        <v>120000</v>
      </c>
      <c r="K218">
        <v>0</v>
      </c>
      <c r="L218">
        <v>0</v>
      </c>
      <c r="M218">
        <v>0</v>
      </c>
      <c r="N218">
        <v>0</v>
      </c>
      <c r="O218" s="25">
        <v>120000</v>
      </c>
      <c r="P218" s="25">
        <f t="shared" si="12"/>
        <v>0</v>
      </c>
    </row>
    <row r="219" spans="2:16" x14ac:dyDescent="0.25">
      <c r="B219" t="s">
        <v>879</v>
      </c>
      <c r="C219" t="s">
        <v>880</v>
      </c>
      <c r="D219">
        <v>100000</v>
      </c>
      <c r="E219">
        <v>100000</v>
      </c>
      <c r="F219">
        <v>100000</v>
      </c>
      <c r="G219">
        <v>2350000</v>
      </c>
      <c r="H219" t="s">
        <v>454</v>
      </c>
      <c r="I219" t="s">
        <v>455</v>
      </c>
      <c r="J219">
        <v>2350000</v>
      </c>
      <c r="K219">
        <v>2250000</v>
      </c>
      <c r="L219">
        <v>2250000</v>
      </c>
      <c r="M219">
        <v>0</v>
      </c>
      <c r="N219">
        <v>0</v>
      </c>
      <c r="O219" s="25">
        <v>2350000</v>
      </c>
      <c r="P219" s="25">
        <f t="shared" si="12"/>
        <v>0</v>
      </c>
    </row>
    <row r="220" spans="2:16" x14ac:dyDescent="0.25">
      <c r="P220" s="25">
        <f t="shared" si="12"/>
        <v>0</v>
      </c>
    </row>
    <row r="221" spans="2:16" x14ac:dyDescent="0.25">
      <c r="P221" s="25">
        <f t="shared" si="12"/>
        <v>0</v>
      </c>
    </row>
  </sheetData>
  <sortState ref="R3:T206">
    <sortCondition ref="R3:R206"/>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209"/>
  <sheetViews>
    <sheetView topLeftCell="L37" zoomScaleNormal="100" workbookViewId="0">
      <selection activeCell="I141" sqref="I141"/>
    </sheetView>
  </sheetViews>
  <sheetFormatPr defaultRowHeight="15" x14ac:dyDescent="0.25"/>
  <cols>
    <col min="1" max="1" width="13.85546875" style="92" bestFit="1" customWidth="1"/>
    <col min="2" max="2" width="11.85546875" style="92" bestFit="1" customWidth="1"/>
    <col min="3" max="3" width="16" style="92" bestFit="1" customWidth="1"/>
    <col min="4" max="4" width="40.42578125" style="92" bestFit="1" customWidth="1"/>
    <col min="5" max="5" width="13.140625" style="92" bestFit="1" customWidth="1"/>
    <col min="6" max="6" width="33.85546875" style="92" bestFit="1" customWidth="1"/>
    <col min="7" max="7" width="54.28515625" style="92" bestFit="1" customWidth="1"/>
    <col min="8" max="8" width="22.28515625" style="92" bestFit="1" customWidth="1"/>
    <col min="9" max="9" width="24" style="92" bestFit="1" customWidth="1"/>
    <col min="10" max="10" width="24.140625" style="92" bestFit="1" customWidth="1"/>
    <col min="11" max="11" width="29" style="92" bestFit="1" customWidth="1"/>
    <col min="12" max="12" width="14.5703125" style="92" bestFit="1" customWidth="1"/>
    <col min="13" max="13" width="46.7109375" style="92" bestFit="1" customWidth="1"/>
    <col min="14" max="16" width="9.140625" style="92"/>
    <col min="17" max="17" width="42.42578125" style="92" customWidth="1"/>
    <col min="18" max="18" width="16" style="92" customWidth="1"/>
    <col min="19" max="22" width="15.28515625" style="92" bestFit="1" customWidth="1"/>
    <col min="23" max="23" width="13.85546875" style="92" bestFit="1" customWidth="1"/>
    <col min="24" max="16384" width="9.140625" style="92"/>
  </cols>
  <sheetData>
    <row r="2" spans="1:23" ht="15.75" thickBot="1" x14ac:dyDescent="0.3"/>
    <row r="3" spans="1:23" ht="15.75" thickBot="1" x14ac:dyDescent="0.3">
      <c r="A3" s="87" t="s">
        <v>386</v>
      </c>
      <c r="B3" s="88" t="s">
        <v>387</v>
      </c>
      <c r="C3" s="88" t="s">
        <v>392</v>
      </c>
      <c r="D3" s="88" t="s">
        <v>388</v>
      </c>
      <c r="E3" s="88" t="s">
        <v>888</v>
      </c>
      <c r="F3" s="88" t="s">
        <v>918</v>
      </c>
      <c r="G3" s="88" t="s">
        <v>389</v>
      </c>
      <c r="H3" s="88" t="s">
        <v>882</v>
      </c>
      <c r="I3" s="88" t="s">
        <v>883</v>
      </c>
      <c r="J3" s="89" t="s">
        <v>881</v>
      </c>
      <c r="K3" s="90" t="s">
        <v>884</v>
      </c>
      <c r="L3" s="91" t="s">
        <v>393</v>
      </c>
      <c r="M3" s="90" t="s">
        <v>889</v>
      </c>
    </row>
    <row r="4" spans="1:23" x14ac:dyDescent="0.25">
      <c r="A4" s="81" t="s">
        <v>203</v>
      </c>
      <c r="B4" s="93">
        <v>2</v>
      </c>
      <c r="C4" s="93"/>
      <c r="D4" s="93" t="s">
        <v>272</v>
      </c>
      <c r="E4" s="93" t="s">
        <v>202</v>
      </c>
      <c r="F4" s="93" t="s">
        <v>920</v>
      </c>
      <c r="G4" s="93" t="s">
        <v>316</v>
      </c>
      <c r="H4" s="94">
        <v>1040.4000000000001</v>
      </c>
      <c r="I4" s="94">
        <v>1040.4000000000001</v>
      </c>
      <c r="J4" s="95">
        <v>0</v>
      </c>
      <c r="K4" s="96">
        <f t="shared" ref="K4:K67" si="0">I4-J4</f>
        <v>1040.4000000000001</v>
      </c>
      <c r="L4" s="97">
        <v>0</v>
      </c>
      <c r="M4" s="96">
        <f t="shared" ref="M4:M67" si="1">L4-H4</f>
        <v>-1040.4000000000001</v>
      </c>
    </row>
    <row r="5" spans="1:23" x14ac:dyDescent="0.25">
      <c r="A5" s="78" t="s">
        <v>203</v>
      </c>
      <c r="B5" s="98">
        <v>4</v>
      </c>
      <c r="C5" s="98"/>
      <c r="D5" s="98" t="s">
        <v>272</v>
      </c>
      <c r="E5" s="98" t="s">
        <v>202</v>
      </c>
      <c r="F5" s="98" t="s">
        <v>919</v>
      </c>
      <c r="G5" s="98" t="s">
        <v>317</v>
      </c>
      <c r="H5" s="99">
        <v>14593.14</v>
      </c>
      <c r="I5" s="99">
        <v>14454.14</v>
      </c>
      <c r="J5" s="100">
        <v>9424</v>
      </c>
      <c r="K5" s="101">
        <f t="shared" si="0"/>
        <v>5030.1399999999994</v>
      </c>
      <c r="L5" s="102">
        <v>14000</v>
      </c>
      <c r="M5" s="96">
        <f t="shared" si="1"/>
        <v>-593.13999999999942</v>
      </c>
      <c r="Q5" s="207" t="s">
        <v>438</v>
      </c>
      <c r="R5"/>
      <c r="S5" s="207" t="s">
        <v>888</v>
      </c>
      <c r="T5"/>
      <c r="U5"/>
      <c r="V5"/>
      <c r="W5"/>
    </row>
    <row r="6" spans="1:23" x14ac:dyDescent="0.25">
      <c r="A6" s="78" t="s">
        <v>203</v>
      </c>
      <c r="B6" s="98">
        <v>45</v>
      </c>
      <c r="C6" s="98"/>
      <c r="D6" s="98" t="s">
        <v>272</v>
      </c>
      <c r="E6" s="98" t="s">
        <v>202</v>
      </c>
      <c r="F6" s="98" t="s">
        <v>919</v>
      </c>
      <c r="G6" s="98" t="s">
        <v>318</v>
      </c>
      <c r="H6" s="99">
        <v>500</v>
      </c>
      <c r="I6" s="99">
        <v>500</v>
      </c>
      <c r="J6" s="100">
        <v>224.8</v>
      </c>
      <c r="K6" s="101">
        <f t="shared" si="0"/>
        <v>275.2</v>
      </c>
      <c r="L6" s="102">
        <v>500</v>
      </c>
      <c r="M6" s="96">
        <f t="shared" si="1"/>
        <v>0</v>
      </c>
      <c r="Q6" s="207" t="s">
        <v>388</v>
      </c>
      <c r="R6" s="207" t="s">
        <v>386</v>
      </c>
      <c r="S6" t="s">
        <v>202</v>
      </c>
      <c r="T6" t="s">
        <v>887</v>
      </c>
      <c r="U6" t="s">
        <v>886</v>
      </c>
      <c r="V6" t="s">
        <v>436</v>
      </c>
      <c r="W6" t="s">
        <v>437</v>
      </c>
    </row>
    <row r="7" spans="1:23" x14ac:dyDescent="0.25">
      <c r="A7" s="78" t="s">
        <v>203</v>
      </c>
      <c r="B7" s="98">
        <v>49</v>
      </c>
      <c r="C7" s="98"/>
      <c r="D7" s="98" t="s">
        <v>272</v>
      </c>
      <c r="E7" s="98" t="s">
        <v>202</v>
      </c>
      <c r="F7" s="98" t="s">
        <v>919</v>
      </c>
      <c r="G7" s="98" t="s">
        <v>319</v>
      </c>
      <c r="H7" s="99">
        <v>4200</v>
      </c>
      <c r="I7" s="99">
        <v>4200</v>
      </c>
      <c r="J7" s="100">
        <v>3360</v>
      </c>
      <c r="K7" s="101">
        <f t="shared" si="0"/>
        <v>840</v>
      </c>
      <c r="L7" s="102">
        <v>4200</v>
      </c>
      <c r="M7" s="96">
        <f t="shared" si="1"/>
        <v>0</v>
      </c>
      <c r="Q7" t="s">
        <v>270</v>
      </c>
      <c r="R7" t="s">
        <v>238</v>
      </c>
      <c r="S7" s="206"/>
      <c r="T7" s="206"/>
      <c r="U7" s="206">
        <v>2000</v>
      </c>
      <c r="V7" s="206"/>
      <c r="W7" s="206">
        <v>2000</v>
      </c>
    </row>
    <row r="8" spans="1:23" x14ac:dyDescent="0.25">
      <c r="A8" s="78" t="s">
        <v>204</v>
      </c>
      <c r="B8" s="98">
        <v>4</v>
      </c>
      <c r="C8" s="98"/>
      <c r="D8" s="98" t="s">
        <v>281</v>
      </c>
      <c r="E8" s="98" t="s">
        <v>202</v>
      </c>
      <c r="F8" s="98" t="s">
        <v>919</v>
      </c>
      <c r="G8" s="98" t="s">
        <v>317</v>
      </c>
      <c r="H8" s="99">
        <v>0</v>
      </c>
      <c r="I8" s="99">
        <v>596</v>
      </c>
      <c r="J8" s="100">
        <v>596</v>
      </c>
      <c r="K8" s="101">
        <f t="shared" si="0"/>
        <v>0</v>
      </c>
      <c r="L8" s="102">
        <v>600</v>
      </c>
      <c r="M8" s="96">
        <f t="shared" si="1"/>
        <v>600</v>
      </c>
      <c r="Q8" t="s">
        <v>271</v>
      </c>
      <c r="R8" t="s">
        <v>208</v>
      </c>
      <c r="S8" s="206">
        <v>45500</v>
      </c>
      <c r="T8" s="206"/>
      <c r="U8" s="206"/>
      <c r="V8" s="206"/>
      <c r="W8" s="206">
        <v>45500</v>
      </c>
    </row>
    <row r="9" spans="1:23" x14ac:dyDescent="0.25">
      <c r="A9" s="78" t="s">
        <v>204</v>
      </c>
      <c r="B9" s="98">
        <v>16</v>
      </c>
      <c r="C9" s="98"/>
      <c r="D9" s="98" t="s">
        <v>281</v>
      </c>
      <c r="E9" s="98" t="s">
        <v>202</v>
      </c>
      <c r="F9" s="98" t="s">
        <v>919</v>
      </c>
      <c r="G9" s="98" t="s">
        <v>320</v>
      </c>
      <c r="H9" s="99">
        <v>4100</v>
      </c>
      <c r="I9" s="99">
        <v>3897.83</v>
      </c>
      <c r="J9" s="100">
        <v>3036</v>
      </c>
      <c r="K9" s="101">
        <f t="shared" si="0"/>
        <v>861.82999999999993</v>
      </c>
      <c r="L9" s="102">
        <v>4120</v>
      </c>
      <c r="M9" s="96">
        <f t="shared" si="1"/>
        <v>20</v>
      </c>
      <c r="Q9" t="s">
        <v>272</v>
      </c>
      <c r="R9" t="s">
        <v>203</v>
      </c>
      <c r="S9" s="206">
        <v>18700</v>
      </c>
      <c r="T9" s="206"/>
      <c r="U9" s="206"/>
      <c r="V9" s="206"/>
      <c r="W9" s="206">
        <v>18700</v>
      </c>
    </row>
    <row r="10" spans="1:23" x14ac:dyDescent="0.25">
      <c r="A10" s="78" t="s">
        <v>204</v>
      </c>
      <c r="B10" s="98">
        <v>45</v>
      </c>
      <c r="C10" s="98"/>
      <c r="D10" s="98" t="s">
        <v>281</v>
      </c>
      <c r="E10" s="98" t="s">
        <v>202</v>
      </c>
      <c r="F10" s="98" t="s">
        <v>919</v>
      </c>
      <c r="G10" s="98" t="s">
        <v>318</v>
      </c>
      <c r="H10" s="99">
        <v>72.828000000000003</v>
      </c>
      <c r="I10" s="99">
        <v>275</v>
      </c>
      <c r="J10" s="100">
        <v>275</v>
      </c>
      <c r="K10" s="101">
        <f t="shared" si="0"/>
        <v>0</v>
      </c>
      <c r="L10" s="102">
        <v>100</v>
      </c>
      <c r="M10" s="96">
        <f t="shared" si="1"/>
        <v>27.171999999999997</v>
      </c>
      <c r="Q10" t="s">
        <v>273</v>
      </c>
      <c r="R10" t="s">
        <v>207</v>
      </c>
      <c r="S10" s="206">
        <v>454760.04000000004</v>
      </c>
      <c r="T10" s="206"/>
      <c r="U10" s="206"/>
      <c r="V10" s="206"/>
      <c r="W10" s="206">
        <v>454760.04000000004</v>
      </c>
    </row>
    <row r="11" spans="1:23" x14ac:dyDescent="0.25">
      <c r="A11" s="78" t="s">
        <v>205</v>
      </c>
      <c r="B11" s="98">
        <v>4</v>
      </c>
      <c r="C11" s="98"/>
      <c r="D11" s="98" t="s">
        <v>282</v>
      </c>
      <c r="E11" s="98" t="s">
        <v>202</v>
      </c>
      <c r="F11" s="98" t="s">
        <v>919</v>
      </c>
      <c r="G11" s="98" t="s">
        <v>317</v>
      </c>
      <c r="H11" s="99">
        <v>520.20000000000005</v>
      </c>
      <c r="I11" s="99">
        <v>520.20000000000005</v>
      </c>
      <c r="J11" s="100">
        <v>0</v>
      </c>
      <c r="K11" s="101">
        <f t="shared" si="0"/>
        <v>520.20000000000005</v>
      </c>
      <c r="L11" s="102">
        <v>1500</v>
      </c>
      <c r="M11" s="96">
        <f t="shared" si="1"/>
        <v>979.8</v>
      </c>
      <c r="Q11" t="s">
        <v>274</v>
      </c>
      <c r="R11" t="s">
        <v>250</v>
      </c>
      <c r="S11" s="206"/>
      <c r="T11" s="206"/>
      <c r="U11" s="206">
        <v>0</v>
      </c>
      <c r="V11" s="206"/>
      <c r="W11" s="206">
        <v>0</v>
      </c>
    </row>
    <row r="12" spans="1:23" x14ac:dyDescent="0.25">
      <c r="A12" s="78" t="s">
        <v>205</v>
      </c>
      <c r="B12" s="98">
        <v>16</v>
      </c>
      <c r="C12" s="98"/>
      <c r="D12" s="98" t="s">
        <v>282</v>
      </c>
      <c r="E12" s="98" t="s">
        <v>202</v>
      </c>
      <c r="F12" s="98" t="s">
        <v>919</v>
      </c>
      <c r="G12" s="98" t="s">
        <v>320</v>
      </c>
      <c r="H12" s="99">
        <v>3074.9999999999995</v>
      </c>
      <c r="I12" s="99">
        <v>3075</v>
      </c>
      <c r="J12" s="100">
        <v>0</v>
      </c>
      <c r="K12" s="101">
        <f t="shared" si="0"/>
        <v>3075</v>
      </c>
      <c r="L12" s="102">
        <v>3200</v>
      </c>
      <c r="M12" s="96">
        <f t="shared" si="1"/>
        <v>125.00000000000045</v>
      </c>
      <c r="Q12" t="s">
        <v>275</v>
      </c>
      <c r="R12" t="s">
        <v>220</v>
      </c>
      <c r="S12" s="206">
        <v>392000</v>
      </c>
      <c r="T12" s="206"/>
      <c r="U12" s="206"/>
      <c r="V12" s="206"/>
      <c r="W12" s="206">
        <v>392000</v>
      </c>
    </row>
    <row r="13" spans="1:23" x14ac:dyDescent="0.25">
      <c r="A13" s="78" t="s">
        <v>205</v>
      </c>
      <c r="B13" s="98">
        <v>45</v>
      </c>
      <c r="C13" s="98"/>
      <c r="D13" s="98" t="s">
        <v>282</v>
      </c>
      <c r="E13" s="98" t="s">
        <v>202</v>
      </c>
      <c r="F13" s="98" t="s">
        <v>919</v>
      </c>
      <c r="G13" s="98" t="s">
        <v>318</v>
      </c>
      <c r="H13" s="99">
        <v>1500</v>
      </c>
      <c r="I13" s="99">
        <v>1500</v>
      </c>
      <c r="J13" s="100">
        <v>58.75</v>
      </c>
      <c r="K13" s="101">
        <f t="shared" si="0"/>
        <v>1441.25</v>
      </c>
      <c r="L13" s="102">
        <v>1500</v>
      </c>
      <c r="M13" s="96">
        <f t="shared" si="1"/>
        <v>0</v>
      </c>
      <c r="Q13" t="s">
        <v>276</v>
      </c>
      <c r="R13" t="s">
        <v>219</v>
      </c>
      <c r="S13" s="206">
        <v>127957</v>
      </c>
      <c r="T13" s="206"/>
      <c r="U13" s="206"/>
      <c r="V13" s="206"/>
      <c r="W13" s="206">
        <v>127957</v>
      </c>
    </row>
    <row r="14" spans="1:23" x14ac:dyDescent="0.25">
      <c r="A14" s="78" t="s">
        <v>206</v>
      </c>
      <c r="B14" s="98">
        <v>2</v>
      </c>
      <c r="C14" s="98"/>
      <c r="D14" s="98" t="s">
        <v>277</v>
      </c>
      <c r="E14" s="98" t="s">
        <v>202</v>
      </c>
      <c r="F14" s="93" t="s">
        <v>920</v>
      </c>
      <c r="G14" s="98" t="s">
        <v>316</v>
      </c>
      <c r="H14" s="99">
        <v>0</v>
      </c>
      <c r="I14" s="99">
        <v>0</v>
      </c>
      <c r="J14" s="100">
        <v>0</v>
      </c>
      <c r="K14" s="101">
        <f t="shared" si="0"/>
        <v>0</v>
      </c>
      <c r="L14" s="102">
        <v>0</v>
      </c>
      <c r="M14" s="96">
        <f t="shared" si="1"/>
        <v>0</v>
      </c>
      <c r="Q14" t="s">
        <v>277</v>
      </c>
      <c r="R14" t="s">
        <v>206</v>
      </c>
      <c r="S14" s="206">
        <v>269795</v>
      </c>
      <c r="T14" s="206"/>
      <c r="U14" s="206"/>
      <c r="V14" s="206"/>
      <c r="W14" s="206">
        <v>269795</v>
      </c>
    </row>
    <row r="15" spans="1:23" x14ac:dyDescent="0.25">
      <c r="A15" s="78" t="s">
        <v>206</v>
      </c>
      <c r="B15" s="98">
        <v>4</v>
      </c>
      <c r="C15" s="98"/>
      <c r="D15" s="98" t="s">
        <v>277</v>
      </c>
      <c r="E15" s="98" t="s">
        <v>202</v>
      </c>
      <c r="F15" s="98" t="s">
        <v>919</v>
      </c>
      <c r="G15" s="98" t="s">
        <v>317</v>
      </c>
      <c r="H15" s="99">
        <v>15926.97</v>
      </c>
      <c r="I15" s="99">
        <v>15926.97</v>
      </c>
      <c r="J15" s="100">
        <v>11063.27</v>
      </c>
      <c r="K15" s="101">
        <f t="shared" si="0"/>
        <v>4863.6999999999989</v>
      </c>
      <c r="L15" s="102">
        <v>20000</v>
      </c>
      <c r="M15" s="96">
        <f t="shared" si="1"/>
        <v>4073.0300000000007</v>
      </c>
      <c r="Q15" t="s">
        <v>278</v>
      </c>
      <c r="R15" t="s">
        <v>244</v>
      </c>
      <c r="S15" s="206"/>
      <c r="T15" s="206"/>
      <c r="U15" s="206">
        <v>95500</v>
      </c>
      <c r="V15" s="206"/>
      <c r="W15" s="206">
        <v>95500</v>
      </c>
    </row>
    <row r="16" spans="1:23" x14ac:dyDescent="0.25">
      <c r="A16" s="78" t="s">
        <v>206</v>
      </c>
      <c r="B16" s="98">
        <v>4</v>
      </c>
      <c r="C16" s="98" t="s">
        <v>233</v>
      </c>
      <c r="D16" s="98" t="s">
        <v>277</v>
      </c>
      <c r="E16" s="98" t="s">
        <v>202</v>
      </c>
      <c r="F16" s="98" t="s">
        <v>919</v>
      </c>
      <c r="G16" s="98" t="s">
        <v>322</v>
      </c>
      <c r="H16" s="99">
        <v>0</v>
      </c>
      <c r="I16" s="99">
        <v>0</v>
      </c>
      <c r="J16" s="100">
        <v>0</v>
      </c>
      <c r="K16" s="101">
        <f t="shared" si="0"/>
        <v>0</v>
      </c>
      <c r="L16" s="102">
        <v>750</v>
      </c>
      <c r="M16" s="96">
        <f t="shared" si="1"/>
        <v>750</v>
      </c>
      <c r="Q16" t="s">
        <v>279</v>
      </c>
      <c r="R16" t="s">
        <v>237</v>
      </c>
      <c r="S16" s="206"/>
      <c r="T16" s="206"/>
      <c r="U16" s="206">
        <v>784949.25899999996</v>
      </c>
      <c r="V16" s="206"/>
      <c r="W16" s="206">
        <v>784949.25899999996</v>
      </c>
    </row>
    <row r="17" spans="1:23" x14ac:dyDescent="0.25">
      <c r="A17" s="78" t="s">
        <v>206</v>
      </c>
      <c r="B17" s="98">
        <v>15</v>
      </c>
      <c r="C17" s="98"/>
      <c r="D17" s="98" t="s">
        <v>277</v>
      </c>
      <c r="E17" s="98" t="s">
        <v>202</v>
      </c>
      <c r="F17" s="98" t="s">
        <v>919</v>
      </c>
      <c r="G17" s="98" t="s">
        <v>321</v>
      </c>
      <c r="H17" s="99">
        <v>196799.99999999997</v>
      </c>
      <c r="I17" s="99">
        <v>196800</v>
      </c>
      <c r="J17" s="100">
        <v>152889.35</v>
      </c>
      <c r="K17" s="101">
        <f t="shared" si="0"/>
        <v>43910.649999999994</v>
      </c>
      <c r="L17" s="102">
        <v>192000</v>
      </c>
      <c r="M17" s="96">
        <f t="shared" si="1"/>
        <v>-4799.9999999999709</v>
      </c>
      <c r="Q17" t="s">
        <v>280</v>
      </c>
      <c r="R17" t="s">
        <v>226</v>
      </c>
      <c r="S17" s="206">
        <v>355933.12599999993</v>
      </c>
      <c r="T17" s="206"/>
      <c r="U17" s="206"/>
      <c r="V17" s="206"/>
      <c r="W17" s="206">
        <v>355933.12599999993</v>
      </c>
    </row>
    <row r="18" spans="1:23" x14ac:dyDescent="0.25">
      <c r="A18" s="78" t="s">
        <v>206</v>
      </c>
      <c r="B18" s="98">
        <v>16</v>
      </c>
      <c r="C18" s="98"/>
      <c r="D18" s="98" t="s">
        <v>277</v>
      </c>
      <c r="E18" s="98" t="s">
        <v>202</v>
      </c>
      <c r="F18" s="98" t="s">
        <v>919</v>
      </c>
      <c r="G18" s="98" t="s">
        <v>320</v>
      </c>
      <c r="H18" s="99">
        <v>51249.999999999993</v>
      </c>
      <c r="I18" s="99">
        <v>51250</v>
      </c>
      <c r="J18" s="100">
        <v>39087.089999999997</v>
      </c>
      <c r="K18" s="101">
        <f t="shared" si="0"/>
        <v>12162.910000000003</v>
      </c>
      <c r="L18" s="102">
        <v>53045</v>
      </c>
      <c r="M18" s="96">
        <f t="shared" si="1"/>
        <v>1795.0000000000073</v>
      </c>
      <c r="Q18" t="s">
        <v>281</v>
      </c>
      <c r="R18" t="s">
        <v>204</v>
      </c>
      <c r="S18" s="206">
        <v>4820</v>
      </c>
      <c r="T18" s="206"/>
      <c r="U18" s="206"/>
      <c r="V18" s="206"/>
      <c r="W18" s="206">
        <v>4820</v>
      </c>
    </row>
    <row r="19" spans="1:23" x14ac:dyDescent="0.25">
      <c r="A19" s="78" t="s">
        <v>206</v>
      </c>
      <c r="B19" s="98">
        <v>45</v>
      </c>
      <c r="C19" s="98"/>
      <c r="D19" s="98" t="s">
        <v>277</v>
      </c>
      <c r="E19" s="98" t="s">
        <v>202</v>
      </c>
      <c r="F19" s="98" t="s">
        <v>919</v>
      </c>
      <c r="G19" s="98" t="s">
        <v>318</v>
      </c>
      <c r="H19" s="99">
        <v>4000</v>
      </c>
      <c r="I19" s="99">
        <v>4000</v>
      </c>
      <c r="J19" s="100">
        <v>2324.2199999999998</v>
      </c>
      <c r="K19" s="101">
        <f t="shared" si="0"/>
        <v>1675.7800000000002</v>
      </c>
      <c r="L19" s="102">
        <v>4000</v>
      </c>
      <c r="M19" s="96">
        <f t="shared" si="1"/>
        <v>0</v>
      </c>
      <c r="Q19" t="s">
        <v>282</v>
      </c>
      <c r="R19" t="s">
        <v>205</v>
      </c>
      <c r="S19" s="206">
        <v>6200</v>
      </c>
      <c r="T19" s="206"/>
      <c r="U19" s="206"/>
      <c r="V19" s="206"/>
      <c r="W19" s="206">
        <v>6200</v>
      </c>
    </row>
    <row r="20" spans="1:23" x14ac:dyDescent="0.25">
      <c r="A20" s="78" t="s">
        <v>207</v>
      </c>
      <c r="B20" s="98">
        <v>2</v>
      </c>
      <c r="C20" s="98"/>
      <c r="D20" s="98" t="s">
        <v>273</v>
      </c>
      <c r="E20" s="98" t="s">
        <v>202</v>
      </c>
      <c r="F20" s="93" t="s">
        <v>920</v>
      </c>
      <c r="G20" s="98" t="s">
        <v>316</v>
      </c>
      <c r="H20" s="99">
        <v>0</v>
      </c>
      <c r="I20" s="99">
        <v>0</v>
      </c>
      <c r="J20" s="100">
        <v>0</v>
      </c>
      <c r="K20" s="101">
        <f t="shared" si="0"/>
        <v>0</v>
      </c>
      <c r="L20" s="102">
        <v>0</v>
      </c>
      <c r="M20" s="96">
        <f t="shared" si="1"/>
        <v>0</v>
      </c>
      <c r="Q20" t="s">
        <v>284</v>
      </c>
      <c r="R20" t="s">
        <v>212</v>
      </c>
      <c r="S20" s="206">
        <v>2000</v>
      </c>
      <c r="T20" s="206"/>
      <c r="U20" s="206"/>
      <c r="V20" s="206"/>
      <c r="W20" s="206">
        <v>2000</v>
      </c>
    </row>
    <row r="21" spans="1:23" x14ac:dyDescent="0.25">
      <c r="A21" s="78" t="s">
        <v>207</v>
      </c>
      <c r="B21" s="98">
        <v>4</v>
      </c>
      <c r="C21" s="98"/>
      <c r="D21" s="98" t="s">
        <v>273</v>
      </c>
      <c r="E21" s="98" t="s">
        <v>202</v>
      </c>
      <c r="F21" s="98" t="s">
        <v>919</v>
      </c>
      <c r="G21" s="98" t="s">
        <v>317</v>
      </c>
      <c r="H21" s="99">
        <v>32449.994400000003</v>
      </c>
      <c r="I21" s="99">
        <v>31529.99</v>
      </c>
      <c r="J21" s="100">
        <v>22309.46</v>
      </c>
      <c r="K21" s="101">
        <f t="shared" si="0"/>
        <v>9220.5300000000025</v>
      </c>
      <c r="L21" s="102">
        <v>37000</v>
      </c>
      <c r="M21" s="96">
        <f t="shared" si="1"/>
        <v>4550.0055999999968</v>
      </c>
      <c r="Q21" t="s">
        <v>286</v>
      </c>
      <c r="R21" t="s">
        <v>247</v>
      </c>
      <c r="S21" s="206"/>
      <c r="T21" s="206"/>
      <c r="U21" s="206">
        <v>40750</v>
      </c>
      <c r="V21" s="206"/>
      <c r="W21" s="206">
        <v>40750</v>
      </c>
    </row>
    <row r="22" spans="1:23" x14ac:dyDescent="0.25">
      <c r="A22" s="78" t="s">
        <v>207</v>
      </c>
      <c r="B22" s="98">
        <v>4</v>
      </c>
      <c r="C22" s="98" t="s">
        <v>233</v>
      </c>
      <c r="D22" s="98" t="s">
        <v>273</v>
      </c>
      <c r="E22" s="98" t="s">
        <v>202</v>
      </c>
      <c r="F22" s="98" t="s">
        <v>919</v>
      </c>
      <c r="G22" s="98" t="s">
        <v>323</v>
      </c>
      <c r="H22" s="99">
        <v>0</v>
      </c>
      <c r="I22" s="99">
        <v>0</v>
      </c>
      <c r="J22" s="100">
        <v>0</v>
      </c>
      <c r="K22" s="101">
        <f t="shared" si="0"/>
        <v>0</v>
      </c>
      <c r="L22" s="102">
        <v>3750</v>
      </c>
      <c r="M22" s="96">
        <f t="shared" si="1"/>
        <v>3750</v>
      </c>
      <c r="Q22" t="s">
        <v>287</v>
      </c>
      <c r="R22" t="s">
        <v>239</v>
      </c>
      <c r="S22" s="206"/>
      <c r="T22" s="206"/>
      <c r="U22" s="206">
        <v>466207.98699999996</v>
      </c>
      <c r="V22" s="206"/>
      <c r="W22" s="206">
        <v>466207.98699999996</v>
      </c>
    </row>
    <row r="23" spans="1:23" x14ac:dyDescent="0.25">
      <c r="A23" s="78" t="s">
        <v>207</v>
      </c>
      <c r="B23" s="98">
        <v>15</v>
      </c>
      <c r="C23" s="98"/>
      <c r="D23" s="98" t="s">
        <v>273</v>
      </c>
      <c r="E23" s="98" t="s">
        <v>202</v>
      </c>
      <c r="F23" s="98" t="s">
        <v>919</v>
      </c>
      <c r="G23" s="98" t="s">
        <v>321</v>
      </c>
      <c r="H23" s="99">
        <v>160124.47499999998</v>
      </c>
      <c r="I23" s="99">
        <v>154500</v>
      </c>
      <c r="J23" s="100">
        <v>122312.5</v>
      </c>
      <c r="K23" s="101">
        <f t="shared" si="0"/>
        <v>32187.5</v>
      </c>
      <c r="L23" s="102">
        <v>173000</v>
      </c>
      <c r="M23" s="96">
        <f t="shared" si="1"/>
        <v>12875.525000000023</v>
      </c>
      <c r="Q23" t="s">
        <v>288</v>
      </c>
      <c r="R23" t="s">
        <v>240</v>
      </c>
      <c r="S23" s="206"/>
      <c r="T23" s="206"/>
      <c r="U23" s="206">
        <v>227355.89</v>
      </c>
      <c r="V23" s="206"/>
      <c r="W23" s="206">
        <v>227355.89</v>
      </c>
    </row>
    <row r="24" spans="1:23" x14ac:dyDescent="0.25">
      <c r="A24" s="78" t="s">
        <v>207</v>
      </c>
      <c r="B24" s="98">
        <v>16</v>
      </c>
      <c r="C24" s="98"/>
      <c r="D24" s="98" t="s">
        <v>273</v>
      </c>
      <c r="E24" s="98" t="s">
        <v>202</v>
      </c>
      <c r="F24" s="98" t="s">
        <v>919</v>
      </c>
      <c r="G24" s="98" t="s">
        <v>320</v>
      </c>
      <c r="H24" s="99">
        <v>147937.22499999998</v>
      </c>
      <c r="I24" s="99">
        <v>148920.66</v>
      </c>
      <c r="J24" s="100">
        <v>118525.2</v>
      </c>
      <c r="K24" s="101">
        <f t="shared" si="0"/>
        <v>30395.460000000006</v>
      </c>
      <c r="L24" s="102">
        <v>159510.04</v>
      </c>
      <c r="M24" s="96">
        <f t="shared" si="1"/>
        <v>11572.815000000031</v>
      </c>
      <c r="Q24" t="s">
        <v>289</v>
      </c>
      <c r="R24" t="s">
        <v>230</v>
      </c>
      <c r="S24" s="206">
        <v>49475</v>
      </c>
      <c r="T24" s="206"/>
      <c r="U24" s="206"/>
      <c r="V24" s="206"/>
      <c r="W24" s="206">
        <v>49475</v>
      </c>
    </row>
    <row r="25" spans="1:23" x14ac:dyDescent="0.25">
      <c r="A25" s="78" t="s">
        <v>207</v>
      </c>
      <c r="B25" s="98">
        <v>45</v>
      </c>
      <c r="C25" s="98"/>
      <c r="D25" s="98" t="s">
        <v>273</v>
      </c>
      <c r="E25" s="98" t="s">
        <v>202</v>
      </c>
      <c r="F25" s="98" t="s">
        <v>919</v>
      </c>
      <c r="G25" s="98" t="s">
        <v>318</v>
      </c>
      <c r="H25" s="99">
        <v>2809.08</v>
      </c>
      <c r="I25" s="99">
        <v>1586.55</v>
      </c>
      <c r="J25" s="100">
        <v>872.84</v>
      </c>
      <c r="K25" s="101">
        <f t="shared" si="0"/>
        <v>713.70999999999992</v>
      </c>
      <c r="L25" s="102">
        <v>2500</v>
      </c>
      <c r="M25" s="96">
        <f t="shared" si="1"/>
        <v>-309.07999999999993</v>
      </c>
      <c r="Q25" t="s">
        <v>290</v>
      </c>
      <c r="R25" t="s">
        <v>260</v>
      </c>
      <c r="S25" s="206"/>
      <c r="T25" s="206">
        <v>75213</v>
      </c>
      <c r="U25" s="206"/>
      <c r="V25" s="206"/>
      <c r="W25" s="206">
        <v>75213</v>
      </c>
    </row>
    <row r="26" spans="1:23" x14ac:dyDescent="0.25">
      <c r="A26" s="78" t="s">
        <v>207</v>
      </c>
      <c r="B26" s="98">
        <v>49</v>
      </c>
      <c r="C26" s="98"/>
      <c r="D26" s="98" t="s">
        <v>273</v>
      </c>
      <c r="E26" s="98" t="s">
        <v>202</v>
      </c>
      <c r="F26" s="98" t="s">
        <v>919</v>
      </c>
      <c r="G26" s="98" t="s">
        <v>319</v>
      </c>
      <c r="H26" s="99">
        <v>61095</v>
      </c>
      <c r="I26" s="99">
        <v>78906.66</v>
      </c>
      <c r="J26" s="100">
        <v>61679.7</v>
      </c>
      <c r="K26" s="101">
        <f t="shared" si="0"/>
        <v>17226.960000000006</v>
      </c>
      <c r="L26" s="102">
        <v>79000</v>
      </c>
      <c r="M26" s="96">
        <f t="shared" si="1"/>
        <v>17905</v>
      </c>
      <c r="Q26" t="s">
        <v>290</v>
      </c>
      <c r="R26" t="s">
        <v>261</v>
      </c>
      <c r="S26" s="206"/>
      <c r="T26" s="206">
        <v>578853</v>
      </c>
      <c r="U26" s="206"/>
      <c r="V26" s="206"/>
      <c r="W26" s="206">
        <v>578853</v>
      </c>
    </row>
    <row r="27" spans="1:23" x14ac:dyDescent="0.25">
      <c r="A27" s="78" t="s">
        <v>208</v>
      </c>
      <c r="B27" s="98">
        <v>4</v>
      </c>
      <c r="C27" s="98"/>
      <c r="D27" s="98" t="s">
        <v>271</v>
      </c>
      <c r="E27" s="98" t="s">
        <v>202</v>
      </c>
      <c r="F27" s="98" t="s">
        <v>919</v>
      </c>
      <c r="G27" s="98" t="s">
        <v>317</v>
      </c>
      <c r="H27" s="99">
        <v>39714.800000000003</v>
      </c>
      <c r="I27" s="99">
        <v>39714.800000000003</v>
      </c>
      <c r="J27" s="100">
        <v>18600</v>
      </c>
      <c r="K27" s="101">
        <f t="shared" si="0"/>
        <v>21114.800000000003</v>
      </c>
      <c r="L27" s="102">
        <v>45000</v>
      </c>
      <c r="M27" s="96">
        <f t="shared" si="1"/>
        <v>5285.1999999999971</v>
      </c>
      <c r="Q27" t="s">
        <v>290</v>
      </c>
      <c r="R27" t="s">
        <v>262</v>
      </c>
      <c r="S27" s="206"/>
      <c r="T27" s="206">
        <v>145114</v>
      </c>
      <c r="U27" s="206"/>
      <c r="V27" s="206"/>
      <c r="W27" s="206">
        <v>145114</v>
      </c>
    </row>
    <row r="28" spans="1:23" x14ac:dyDescent="0.25">
      <c r="A28" s="78" t="s">
        <v>208</v>
      </c>
      <c r="B28" s="98">
        <v>45</v>
      </c>
      <c r="C28" s="98"/>
      <c r="D28" s="98" t="s">
        <v>271</v>
      </c>
      <c r="E28" s="98" t="s">
        <v>202</v>
      </c>
      <c r="F28" s="98" t="s">
        <v>919</v>
      </c>
      <c r="G28" s="98" t="s">
        <v>318</v>
      </c>
      <c r="H28" s="99">
        <v>468.18</v>
      </c>
      <c r="I28" s="99">
        <v>468.18</v>
      </c>
      <c r="J28" s="100">
        <v>0</v>
      </c>
      <c r="K28" s="101">
        <f t="shared" si="0"/>
        <v>468.18</v>
      </c>
      <c r="L28" s="102">
        <v>500</v>
      </c>
      <c r="M28" s="96">
        <f t="shared" si="1"/>
        <v>31.819999999999993</v>
      </c>
      <c r="Q28" t="s">
        <v>290</v>
      </c>
      <c r="R28" t="s">
        <v>263</v>
      </c>
      <c r="S28" s="206"/>
      <c r="T28" s="206">
        <v>16520</v>
      </c>
      <c r="U28" s="206"/>
      <c r="V28" s="206"/>
      <c r="W28" s="206">
        <v>16520</v>
      </c>
    </row>
    <row r="29" spans="1:23" x14ac:dyDescent="0.25">
      <c r="A29" s="78" t="s">
        <v>209</v>
      </c>
      <c r="B29" s="98">
        <v>4</v>
      </c>
      <c r="C29" s="98"/>
      <c r="D29" s="98" t="s">
        <v>312</v>
      </c>
      <c r="E29" s="98" t="s">
        <v>202</v>
      </c>
      <c r="F29" s="98" t="s">
        <v>919</v>
      </c>
      <c r="G29" s="98" t="s">
        <v>317</v>
      </c>
      <c r="H29" s="99">
        <v>1787.08</v>
      </c>
      <c r="I29" s="99">
        <v>2450</v>
      </c>
      <c r="J29" s="100">
        <v>2450</v>
      </c>
      <c r="K29" s="101">
        <f t="shared" si="0"/>
        <v>0</v>
      </c>
      <c r="L29" s="102">
        <v>15000</v>
      </c>
      <c r="M29" s="96">
        <f t="shared" si="1"/>
        <v>13212.92</v>
      </c>
      <c r="Q29" t="s">
        <v>290</v>
      </c>
      <c r="R29" t="s">
        <v>264</v>
      </c>
      <c r="S29" s="206"/>
      <c r="T29" s="206">
        <v>0</v>
      </c>
      <c r="U29" s="206"/>
      <c r="V29" s="206"/>
      <c r="W29" s="206">
        <v>0</v>
      </c>
    </row>
    <row r="30" spans="1:23" x14ac:dyDescent="0.25">
      <c r="A30" s="78" t="s">
        <v>209</v>
      </c>
      <c r="B30" s="98">
        <v>4</v>
      </c>
      <c r="C30" s="98" t="s">
        <v>233</v>
      </c>
      <c r="D30" s="98" t="s">
        <v>312</v>
      </c>
      <c r="E30" s="98" t="s">
        <v>202</v>
      </c>
      <c r="F30" s="98" t="s">
        <v>919</v>
      </c>
      <c r="G30" s="98" t="s">
        <v>324</v>
      </c>
      <c r="H30" s="99">
        <v>0</v>
      </c>
      <c r="I30" s="99">
        <v>0</v>
      </c>
      <c r="J30" s="100">
        <v>0</v>
      </c>
      <c r="K30" s="101">
        <f t="shared" si="0"/>
        <v>0</v>
      </c>
      <c r="L30" s="102">
        <v>750</v>
      </c>
      <c r="M30" s="96">
        <f t="shared" si="1"/>
        <v>750</v>
      </c>
      <c r="Q30" t="s">
        <v>291</v>
      </c>
      <c r="R30" t="s">
        <v>245</v>
      </c>
      <c r="S30" s="206"/>
      <c r="T30" s="206"/>
      <c r="U30" s="206">
        <v>742642.93700000003</v>
      </c>
      <c r="V30" s="206"/>
      <c r="W30" s="206">
        <v>742642.93700000003</v>
      </c>
    </row>
    <row r="31" spans="1:23" x14ac:dyDescent="0.25">
      <c r="A31" s="78" t="s">
        <v>209</v>
      </c>
      <c r="B31" s="98">
        <v>16</v>
      </c>
      <c r="C31" s="98"/>
      <c r="D31" s="98" t="s">
        <v>312</v>
      </c>
      <c r="E31" s="98" t="s">
        <v>202</v>
      </c>
      <c r="F31" s="98" t="s">
        <v>919</v>
      </c>
      <c r="G31" s="98" t="s">
        <v>320</v>
      </c>
      <c r="H31" s="99">
        <v>60474.999999999993</v>
      </c>
      <c r="I31" s="99">
        <v>60475</v>
      </c>
      <c r="J31" s="100">
        <v>46886.49</v>
      </c>
      <c r="K31" s="101">
        <f t="shared" si="0"/>
        <v>13588.510000000002</v>
      </c>
      <c r="L31" s="102">
        <v>63001.75</v>
      </c>
      <c r="M31" s="96">
        <f t="shared" si="1"/>
        <v>2526.7500000000073</v>
      </c>
      <c r="Q31" t="s">
        <v>292</v>
      </c>
      <c r="R31" t="s">
        <v>213</v>
      </c>
      <c r="S31" s="206"/>
      <c r="T31" s="206"/>
      <c r="U31" s="206">
        <v>55106</v>
      </c>
      <c r="V31" s="206"/>
      <c r="W31" s="206">
        <v>55106</v>
      </c>
    </row>
    <row r="32" spans="1:23" x14ac:dyDescent="0.25">
      <c r="A32" s="78" t="s">
        <v>209</v>
      </c>
      <c r="B32" s="98">
        <v>45</v>
      </c>
      <c r="C32" s="98"/>
      <c r="D32" s="98" t="s">
        <v>312</v>
      </c>
      <c r="E32" s="98" t="s">
        <v>202</v>
      </c>
      <c r="F32" s="98" t="s">
        <v>919</v>
      </c>
      <c r="G32" s="98" t="s">
        <v>318</v>
      </c>
      <c r="H32" s="99">
        <v>1500</v>
      </c>
      <c r="I32" s="99">
        <v>837.08</v>
      </c>
      <c r="J32" s="100">
        <v>0</v>
      </c>
      <c r="K32" s="101">
        <f t="shared" si="0"/>
        <v>837.08</v>
      </c>
      <c r="L32" s="102">
        <v>1000</v>
      </c>
      <c r="M32" s="96">
        <f t="shared" si="1"/>
        <v>-500</v>
      </c>
      <c r="Q32" t="s">
        <v>293</v>
      </c>
      <c r="R32" t="s">
        <v>218</v>
      </c>
      <c r="S32" s="206"/>
      <c r="T32" s="206">
        <v>641971.77</v>
      </c>
      <c r="U32" s="206"/>
      <c r="V32" s="206"/>
      <c r="W32" s="206">
        <v>641971.77</v>
      </c>
    </row>
    <row r="33" spans="1:23" x14ac:dyDescent="0.25">
      <c r="A33" s="78" t="s">
        <v>210</v>
      </c>
      <c r="B33" s="98">
        <v>4</v>
      </c>
      <c r="C33" s="98"/>
      <c r="D33" s="98" t="s">
        <v>309</v>
      </c>
      <c r="E33" s="98" t="s">
        <v>202</v>
      </c>
      <c r="F33" s="98" t="s">
        <v>919</v>
      </c>
      <c r="G33" s="98" t="s">
        <v>317</v>
      </c>
      <c r="H33" s="99">
        <v>12709.526400000001</v>
      </c>
      <c r="I33" s="99">
        <v>14843.26</v>
      </c>
      <c r="J33" s="100">
        <v>14372.26</v>
      </c>
      <c r="K33" s="101">
        <f t="shared" si="0"/>
        <v>471</v>
      </c>
      <c r="L33" s="102">
        <v>15000</v>
      </c>
      <c r="M33" s="96">
        <f t="shared" si="1"/>
        <v>2290.4735999999994</v>
      </c>
      <c r="Q33" t="s">
        <v>294</v>
      </c>
      <c r="R33" t="s">
        <v>234</v>
      </c>
      <c r="S33" s="206"/>
      <c r="T33" s="206"/>
      <c r="U33" s="206">
        <v>356816</v>
      </c>
      <c r="V33" s="206"/>
      <c r="W33" s="206">
        <v>356816</v>
      </c>
    </row>
    <row r="34" spans="1:23" x14ac:dyDescent="0.25">
      <c r="A34" s="78" t="s">
        <v>210</v>
      </c>
      <c r="B34" s="98">
        <v>16</v>
      </c>
      <c r="C34" s="98"/>
      <c r="D34" s="98" t="s">
        <v>309</v>
      </c>
      <c r="E34" s="98" t="s">
        <v>202</v>
      </c>
      <c r="F34" s="98" t="s">
        <v>919</v>
      </c>
      <c r="G34" s="98" t="s">
        <v>320</v>
      </c>
      <c r="H34" s="99">
        <v>13834.424999999999</v>
      </c>
      <c r="I34" s="99">
        <v>14200.7</v>
      </c>
      <c r="J34" s="100">
        <v>11840.94</v>
      </c>
      <c r="K34" s="101">
        <f t="shared" si="0"/>
        <v>2359.7600000000002</v>
      </c>
      <c r="L34" s="102">
        <v>14756.81</v>
      </c>
      <c r="M34" s="96">
        <f t="shared" si="1"/>
        <v>922.38500000000022</v>
      </c>
      <c r="Q34" t="s">
        <v>295</v>
      </c>
      <c r="R34" t="s">
        <v>217</v>
      </c>
      <c r="S34" s="206"/>
      <c r="T34" s="206">
        <v>1680285.11</v>
      </c>
      <c r="U34" s="206"/>
      <c r="V34" s="206"/>
      <c r="W34" s="206">
        <v>1680285.11</v>
      </c>
    </row>
    <row r="35" spans="1:23" x14ac:dyDescent="0.25">
      <c r="A35" s="78" t="s">
        <v>210</v>
      </c>
      <c r="B35" s="98">
        <v>45</v>
      </c>
      <c r="C35" s="98"/>
      <c r="D35" s="98" t="s">
        <v>309</v>
      </c>
      <c r="E35" s="98" t="s">
        <v>202</v>
      </c>
      <c r="F35" s="98" t="s">
        <v>919</v>
      </c>
      <c r="G35" s="98" t="s">
        <v>318</v>
      </c>
      <c r="H35" s="99">
        <v>187.27199999999999</v>
      </c>
      <c r="I35" s="99">
        <v>187.27</v>
      </c>
      <c r="J35" s="100">
        <v>0</v>
      </c>
      <c r="K35" s="101">
        <f t="shared" si="0"/>
        <v>187.27</v>
      </c>
      <c r="L35" s="102">
        <v>200</v>
      </c>
      <c r="M35" s="96">
        <f t="shared" si="1"/>
        <v>12.728000000000009</v>
      </c>
      <c r="Q35" t="s">
        <v>296</v>
      </c>
      <c r="R35" t="s">
        <v>214</v>
      </c>
      <c r="S35" s="206">
        <v>70000</v>
      </c>
      <c r="T35" s="206"/>
      <c r="U35" s="206"/>
      <c r="V35" s="206"/>
      <c r="W35" s="206">
        <v>70000</v>
      </c>
    </row>
    <row r="36" spans="1:23" x14ac:dyDescent="0.25">
      <c r="A36" s="78" t="s">
        <v>211</v>
      </c>
      <c r="B36" s="98">
        <v>4</v>
      </c>
      <c r="C36" s="98"/>
      <c r="D36" s="98" t="s">
        <v>301</v>
      </c>
      <c r="E36" s="98" t="s">
        <v>202</v>
      </c>
      <c r="F36" s="98" t="s">
        <v>919</v>
      </c>
      <c r="G36" s="98" t="s">
        <v>317</v>
      </c>
      <c r="H36" s="99">
        <v>3121.2000000000003</v>
      </c>
      <c r="I36" s="99">
        <v>621.16</v>
      </c>
      <c r="J36" s="100">
        <v>0</v>
      </c>
      <c r="K36" s="101">
        <f t="shared" si="0"/>
        <v>621.16</v>
      </c>
      <c r="L36" s="102">
        <v>2500</v>
      </c>
      <c r="M36" s="96">
        <f t="shared" si="1"/>
        <v>-621.20000000000027</v>
      </c>
      <c r="Q36" t="s">
        <v>297</v>
      </c>
      <c r="R36" t="s">
        <v>232</v>
      </c>
      <c r="S36" s="206"/>
      <c r="T36" s="206"/>
      <c r="U36" s="206">
        <v>2720692.4679999999</v>
      </c>
      <c r="V36" s="206"/>
      <c r="W36" s="206">
        <v>2720692.4679999999</v>
      </c>
    </row>
    <row r="37" spans="1:23" x14ac:dyDescent="0.25">
      <c r="A37" s="78" t="s">
        <v>211</v>
      </c>
      <c r="B37" s="98">
        <v>45</v>
      </c>
      <c r="C37" s="98"/>
      <c r="D37" s="98" t="s">
        <v>301</v>
      </c>
      <c r="E37" s="98" t="s">
        <v>202</v>
      </c>
      <c r="F37" s="98" t="s">
        <v>919</v>
      </c>
      <c r="G37" s="98" t="s">
        <v>318</v>
      </c>
      <c r="H37" s="99">
        <v>0</v>
      </c>
      <c r="I37" s="99">
        <v>0</v>
      </c>
      <c r="J37" s="100">
        <v>0</v>
      </c>
      <c r="K37" s="101">
        <f t="shared" si="0"/>
        <v>0</v>
      </c>
      <c r="L37" s="102">
        <v>250</v>
      </c>
      <c r="M37" s="96">
        <f t="shared" si="1"/>
        <v>250</v>
      </c>
      <c r="Q37" t="s">
        <v>298</v>
      </c>
      <c r="R37" t="s">
        <v>241</v>
      </c>
      <c r="S37" s="206"/>
      <c r="T37" s="206"/>
      <c r="U37" s="206">
        <v>250138.79299999998</v>
      </c>
      <c r="V37" s="206"/>
      <c r="W37" s="206">
        <v>250138.79299999998</v>
      </c>
    </row>
    <row r="38" spans="1:23" x14ac:dyDescent="0.25">
      <c r="A38" s="78" t="s">
        <v>211</v>
      </c>
      <c r="B38" s="98">
        <v>49</v>
      </c>
      <c r="C38" s="98"/>
      <c r="D38" s="98" t="s">
        <v>301</v>
      </c>
      <c r="E38" s="98" t="s">
        <v>202</v>
      </c>
      <c r="F38" s="98" t="s">
        <v>919</v>
      </c>
      <c r="G38" s="98" t="s">
        <v>319</v>
      </c>
      <c r="H38" s="99">
        <v>3120</v>
      </c>
      <c r="I38" s="99">
        <v>3120.04</v>
      </c>
      <c r="J38" s="100">
        <v>2496</v>
      </c>
      <c r="K38" s="101">
        <f t="shared" si="0"/>
        <v>624.04</v>
      </c>
      <c r="L38" s="102">
        <v>3148</v>
      </c>
      <c r="M38" s="96">
        <f t="shared" si="1"/>
        <v>28</v>
      </c>
      <c r="Q38" t="s">
        <v>299</v>
      </c>
      <c r="R38" t="s">
        <v>216</v>
      </c>
      <c r="S38" s="206">
        <v>76360.679000000004</v>
      </c>
      <c r="T38" s="206"/>
      <c r="U38" s="206"/>
      <c r="V38" s="206"/>
      <c r="W38" s="206">
        <v>76360.679000000004</v>
      </c>
    </row>
    <row r="39" spans="1:23" x14ac:dyDescent="0.25">
      <c r="A39" s="78" t="s">
        <v>212</v>
      </c>
      <c r="B39" s="98">
        <v>4</v>
      </c>
      <c r="C39" s="98"/>
      <c r="D39" s="98" t="s">
        <v>284</v>
      </c>
      <c r="E39" s="98" t="s">
        <v>202</v>
      </c>
      <c r="F39" s="98" t="s">
        <v>919</v>
      </c>
      <c r="G39" s="98" t="s">
        <v>325</v>
      </c>
      <c r="H39" s="99">
        <v>2601</v>
      </c>
      <c r="I39" s="99">
        <v>2601</v>
      </c>
      <c r="J39" s="100">
        <v>0</v>
      </c>
      <c r="K39" s="101">
        <f t="shared" si="0"/>
        <v>2601</v>
      </c>
      <c r="L39" s="102">
        <v>2000</v>
      </c>
      <c r="M39" s="96">
        <f t="shared" si="1"/>
        <v>-601</v>
      </c>
      <c r="Q39" t="s">
        <v>300</v>
      </c>
      <c r="R39" t="s">
        <v>243</v>
      </c>
      <c r="S39" s="206"/>
      <c r="T39" s="206"/>
      <c r="U39" s="206">
        <v>5048</v>
      </c>
      <c r="V39" s="206"/>
      <c r="W39" s="206">
        <v>5048</v>
      </c>
    </row>
    <row r="40" spans="1:23" x14ac:dyDescent="0.25">
      <c r="A40" s="78" t="s">
        <v>213</v>
      </c>
      <c r="B40" s="98">
        <v>4</v>
      </c>
      <c r="C40" s="98"/>
      <c r="D40" s="98" t="s">
        <v>292</v>
      </c>
      <c r="E40" s="98" t="s">
        <v>886</v>
      </c>
      <c r="F40" s="98" t="s">
        <v>919</v>
      </c>
      <c r="G40" s="98" t="s">
        <v>317</v>
      </c>
      <c r="H40" s="99">
        <v>26010</v>
      </c>
      <c r="I40" s="99">
        <v>26010</v>
      </c>
      <c r="J40" s="100">
        <v>24511.11</v>
      </c>
      <c r="K40" s="101">
        <f t="shared" si="0"/>
        <v>1498.8899999999994</v>
      </c>
      <c r="L40" s="102">
        <v>30000</v>
      </c>
      <c r="M40" s="96">
        <f t="shared" si="1"/>
        <v>3990</v>
      </c>
      <c r="Q40" t="s">
        <v>301</v>
      </c>
      <c r="R40" t="s">
        <v>211</v>
      </c>
      <c r="S40" s="206">
        <v>5898</v>
      </c>
      <c r="T40" s="206"/>
      <c r="U40" s="206"/>
      <c r="V40" s="206"/>
      <c r="W40" s="206">
        <v>5898</v>
      </c>
    </row>
    <row r="41" spans="1:23" x14ac:dyDescent="0.25">
      <c r="A41" s="78" t="s">
        <v>213</v>
      </c>
      <c r="B41" s="98">
        <v>49</v>
      </c>
      <c r="C41" s="98"/>
      <c r="D41" s="98" t="s">
        <v>292</v>
      </c>
      <c r="E41" s="98" t="s">
        <v>886</v>
      </c>
      <c r="F41" s="98" t="s">
        <v>919</v>
      </c>
      <c r="G41" s="98" t="s">
        <v>319</v>
      </c>
      <c r="H41" s="99">
        <v>25062</v>
      </c>
      <c r="I41" s="99">
        <v>24816.720000000001</v>
      </c>
      <c r="J41" s="100">
        <v>19725.41</v>
      </c>
      <c r="K41" s="101">
        <f t="shared" si="0"/>
        <v>5091.3100000000013</v>
      </c>
      <c r="L41" s="102">
        <v>25106</v>
      </c>
      <c r="M41" s="96">
        <f t="shared" si="1"/>
        <v>44</v>
      </c>
      <c r="Q41" t="s">
        <v>302</v>
      </c>
      <c r="R41" t="s">
        <v>215</v>
      </c>
      <c r="S41" s="206">
        <v>13000</v>
      </c>
      <c r="T41" s="206"/>
      <c r="U41" s="206"/>
      <c r="V41" s="206"/>
      <c r="W41" s="206">
        <v>13000</v>
      </c>
    </row>
    <row r="42" spans="1:23" x14ac:dyDescent="0.25">
      <c r="A42" s="78" t="s">
        <v>214</v>
      </c>
      <c r="B42" s="98">
        <v>2</v>
      </c>
      <c r="C42" s="98"/>
      <c r="D42" s="98" t="s">
        <v>296</v>
      </c>
      <c r="E42" s="98" t="s">
        <v>202</v>
      </c>
      <c r="F42" s="93" t="s">
        <v>920</v>
      </c>
      <c r="G42" s="98" t="s">
        <v>316</v>
      </c>
      <c r="H42" s="99">
        <v>0</v>
      </c>
      <c r="I42" s="99">
        <v>0</v>
      </c>
      <c r="J42" s="100">
        <v>0</v>
      </c>
      <c r="K42" s="101">
        <f t="shared" si="0"/>
        <v>0</v>
      </c>
      <c r="L42" s="102">
        <v>0</v>
      </c>
      <c r="M42" s="96">
        <f t="shared" si="1"/>
        <v>0</v>
      </c>
      <c r="Q42" t="s">
        <v>303</v>
      </c>
      <c r="R42" t="s">
        <v>229</v>
      </c>
      <c r="S42" s="206">
        <v>178500</v>
      </c>
      <c r="T42" s="206"/>
      <c r="U42" s="206"/>
      <c r="V42" s="206"/>
      <c r="W42" s="206">
        <v>178500</v>
      </c>
    </row>
    <row r="43" spans="1:23" x14ac:dyDescent="0.25">
      <c r="A43" s="78" t="s">
        <v>214</v>
      </c>
      <c r="B43" s="98">
        <v>4</v>
      </c>
      <c r="C43" s="98"/>
      <c r="D43" s="98" t="s">
        <v>296</v>
      </c>
      <c r="E43" s="98" t="s">
        <v>202</v>
      </c>
      <c r="F43" s="98" t="s">
        <v>919</v>
      </c>
      <c r="G43" s="98" t="s">
        <v>317</v>
      </c>
      <c r="H43" s="99">
        <v>50000</v>
      </c>
      <c r="I43" s="99">
        <v>47818.02</v>
      </c>
      <c r="J43" s="100">
        <v>35180.11</v>
      </c>
      <c r="K43" s="101">
        <f t="shared" si="0"/>
        <v>12637.909999999996</v>
      </c>
      <c r="L43" s="102">
        <v>50000</v>
      </c>
      <c r="M43" s="96">
        <f t="shared" si="1"/>
        <v>0</v>
      </c>
      <c r="Q43" t="s">
        <v>304</v>
      </c>
      <c r="R43" t="s">
        <v>236</v>
      </c>
      <c r="S43" s="206"/>
      <c r="T43" s="206"/>
      <c r="U43" s="206">
        <v>434560.18699999998</v>
      </c>
      <c r="V43" s="206"/>
      <c r="W43" s="206">
        <v>434560.18699999998</v>
      </c>
    </row>
    <row r="44" spans="1:23" x14ac:dyDescent="0.25">
      <c r="A44" s="78" t="s">
        <v>214</v>
      </c>
      <c r="B44" s="98">
        <v>45</v>
      </c>
      <c r="C44" s="98"/>
      <c r="D44" s="98" t="s">
        <v>296</v>
      </c>
      <c r="E44" s="98" t="s">
        <v>202</v>
      </c>
      <c r="F44" s="98" t="s">
        <v>919</v>
      </c>
      <c r="G44" s="98" t="s">
        <v>318</v>
      </c>
      <c r="H44" s="99">
        <v>0</v>
      </c>
      <c r="I44" s="99">
        <v>1500</v>
      </c>
      <c r="J44" s="100">
        <v>798.2</v>
      </c>
      <c r="K44" s="101">
        <f t="shared" si="0"/>
        <v>701.8</v>
      </c>
      <c r="L44" s="102">
        <v>0</v>
      </c>
      <c r="M44" s="96">
        <f t="shared" si="1"/>
        <v>0</v>
      </c>
      <c r="Q44" t="s">
        <v>305</v>
      </c>
      <c r="R44" t="s">
        <v>242</v>
      </c>
      <c r="S44" s="206"/>
      <c r="T44" s="206"/>
      <c r="U44" s="206">
        <v>129480.625</v>
      </c>
      <c r="V44" s="206"/>
      <c r="W44" s="206">
        <v>129480.625</v>
      </c>
    </row>
    <row r="45" spans="1:23" x14ac:dyDescent="0.25">
      <c r="A45" s="78" t="s">
        <v>214</v>
      </c>
      <c r="B45" s="98">
        <v>49</v>
      </c>
      <c r="C45" s="98"/>
      <c r="D45" s="98" t="s">
        <v>296</v>
      </c>
      <c r="E45" s="98" t="s">
        <v>202</v>
      </c>
      <c r="F45" s="98" t="s">
        <v>919</v>
      </c>
      <c r="G45" s="98" t="s">
        <v>319</v>
      </c>
      <c r="H45" s="99">
        <v>29573</v>
      </c>
      <c r="I45" s="99">
        <v>19699.259999999998</v>
      </c>
      <c r="J45" s="100">
        <v>16770.490000000002</v>
      </c>
      <c r="K45" s="101">
        <f t="shared" si="0"/>
        <v>2928.7699999999968</v>
      </c>
      <c r="L45" s="102">
        <v>20000</v>
      </c>
      <c r="M45" s="96">
        <f t="shared" si="1"/>
        <v>-9573</v>
      </c>
      <c r="Q45" t="s">
        <v>306</v>
      </c>
      <c r="R45" t="s">
        <v>221</v>
      </c>
      <c r="S45" s="206">
        <v>125000</v>
      </c>
      <c r="T45" s="206"/>
      <c r="U45" s="206"/>
      <c r="V45" s="206"/>
      <c r="W45" s="206">
        <v>125000</v>
      </c>
    </row>
    <row r="46" spans="1:23" x14ac:dyDescent="0.25">
      <c r="A46" s="78" t="s">
        <v>215</v>
      </c>
      <c r="B46" s="98">
        <v>4</v>
      </c>
      <c r="C46" s="98"/>
      <c r="D46" s="98" t="s">
        <v>302</v>
      </c>
      <c r="E46" s="98" t="s">
        <v>202</v>
      </c>
      <c r="F46" s="98" t="s">
        <v>919</v>
      </c>
      <c r="G46" s="98" t="s">
        <v>317</v>
      </c>
      <c r="H46" s="99">
        <v>2000</v>
      </c>
      <c r="I46" s="99">
        <v>2000</v>
      </c>
      <c r="J46" s="100">
        <v>0</v>
      </c>
      <c r="K46" s="101">
        <f t="shared" si="0"/>
        <v>2000</v>
      </c>
      <c r="L46" s="102">
        <v>2000</v>
      </c>
      <c r="M46" s="96">
        <f t="shared" si="1"/>
        <v>0</v>
      </c>
      <c r="Q46" t="s">
        <v>306</v>
      </c>
      <c r="R46" t="s">
        <v>222</v>
      </c>
      <c r="S46" s="206">
        <v>8000</v>
      </c>
      <c r="T46" s="206"/>
      <c r="U46" s="206"/>
      <c r="V46" s="206"/>
      <c r="W46" s="206">
        <v>8000</v>
      </c>
    </row>
    <row r="47" spans="1:23" ht="15.75" x14ac:dyDescent="0.25">
      <c r="A47" s="79" t="s">
        <v>215</v>
      </c>
      <c r="B47" s="98">
        <v>16</v>
      </c>
      <c r="C47" s="98"/>
      <c r="D47" s="98" t="s">
        <v>302</v>
      </c>
      <c r="E47" s="98" t="s">
        <v>202</v>
      </c>
      <c r="F47" s="98" t="s">
        <v>919</v>
      </c>
      <c r="G47" s="98" t="s">
        <v>320</v>
      </c>
      <c r="H47" s="99">
        <v>10000</v>
      </c>
      <c r="I47" s="99">
        <v>10000</v>
      </c>
      <c r="J47" s="100">
        <v>0</v>
      </c>
      <c r="K47" s="101">
        <f t="shared" si="0"/>
        <v>10000</v>
      </c>
      <c r="L47" s="102">
        <v>10000</v>
      </c>
      <c r="M47" s="96">
        <f t="shared" si="1"/>
        <v>0</v>
      </c>
      <c r="Q47" t="s">
        <v>306</v>
      </c>
      <c r="R47" t="s">
        <v>223</v>
      </c>
      <c r="S47" s="206">
        <v>0</v>
      </c>
      <c r="T47" s="206"/>
      <c r="U47" s="206"/>
      <c r="V47" s="206"/>
      <c r="W47" s="206">
        <v>0</v>
      </c>
    </row>
    <row r="48" spans="1:23" x14ac:dyDescent="0.25">
      <c r="A48" s="78" t="s">
        <v>215</v>
      </c>
      <c r="B48" s="98">
        <v>45</v>
      </c>
      <c r="C48" s="98"/>
      <c r="D48" s="98" t="s">
        <v>302</v>
      </c>
      <c r="E48" s="98" t="s">
        <v>202</v>
      </c>
      <c r="F48" s="98" t="s">
        <v>919</v>
      </c>
      <c r="G48" s="98" t="s">
        <v>318</v>
      </c>
      <c r="H48" s="99">
        <v>936.36</v>
      </c>
      <c r="I48" s="99">
        <v>936.36</v>
      </c>
      <c r="J48" s="100">
        <v>0</v>
      </c>
      <c r="K48" s="101">
        <f t="shared" si="0"/>
        <v>936.36</v>
      </c>
      <c r="L48" s="102">
        <v>1000</v>
      </c>
      <c r="M48" s="96">
        <f t="shared" si="1"/>
        <v>63.639999999999986</v>
      </c>
      <c r="Q48" t="s">
        <v>306</v>
      </c>
      <c r="R48" t="s">
        <v>224</v>
      </c>
      <c r="S48" s="206"/>
      <c r="T48" s="206">
        <v>10000</v>
      </c>
      <c r="U48" s="206"/>
      <c r="V48" s="206"/>
      <c r="W48" s="206">
        <v>10000</v>
      </c>
    </row>
    <row r="49" spans="1:23" x14ac:dyDescent="0.25">
      <c r="A49" s="78" t="s">
        <v>216</v>
      </c>
      <c r="B49" s="98">
        <v>2</v>
      </c>
      <c r="C49" s="98"/>
      <c r="D49" s="98" t="s">
        <v>299</v>
      </c>
      <c r="E49" s="98" t="s">
        <v>202</v>
      </c>
      <c r="F49" s="93" t="s">
        <v>920</v>
      </c>
      <c r="G49" s="98" t="s">
        <v>316</v>
      </c>
      <c r="H49" s="99">
        <v>0</v>
      </c>
      <c r="I49" s="99">
        <v>0</v>
      </c>
      <c r="J49" s="100">
        <v>0</v>
      </c>
      <c r="K49" s="101">
        <f t="shared" si="0"/>
        <v>0</v>
      </c>
      <c r="L49" s="102">
        <v>0</v>
      </c>
      <c r="M49" s="96">
        <f t="shared" si="1"/>
        <v>0</v>
      </c>
      <c r="Q49" t="s">
        <v>306</v>
      </c>
      <c r="R49" t="s">
        <v>225</v>
      </c>
      <c r="S49" s="206">
        <v>239100</v>
      </c>
      <c r="T49" s="206"/>
      <c r="U49" s="206"/>
      <c r="V49" s="206"/>
      <c r="W49" s="206">
        <v>239100</v>
      </c>
    </row>
    <row r="50" spans="1:23" x14ac:dyDescent="0.25">
      <c r="A50" s="78" t="s">
        <v>216</v>
      </c>
      <c r="B50" s="98">
        <v>4</v>
      </c>
      <c r="C50" s="98"/>
      <c r="D50" s="98" t="s">
        <v>299</v>
      </c>
      <c r="E50" s="98" t="s">
        <v>202</v>
      </c>
      <c r="F50" s="98" t="s">
        <v>919</v>
      </c>
      <c r="G50" s="98" t="s">
        <v>317</v>
      </c>
      <c r="H50" s="99">
        <v>9176.3279999999995</v>
      </c>
      <c r="I50" s="99">
        <v>11676.33</v>
      </c>
      <c r="J50" s="100">
        <v>10223.92</v>
      </c>
      <c r="K50" s="101">
        <f t="shared" si="0"/>
        <v>1452.4099999999999</v>
      </c>
      <c r="L50" s="102">
        <v>16000</v>
      </c>
      <c r="M50" s="96">
        <f t="shared" si="1"/>
        <v>6823.6720000000005</v>
      </c>
      <c r="Q50" t="s">
        <v>308</v>
      </c>
      <c r="R50" t="s">
        <v>227</v>
      </c>
      <c r="S50" s="206">
        <v>755859.19828999997</v>
      </c>
      <c r="T50" s="206"/>
      <c r="U50" s="206"/>
      <c r="V50" s="206"/>
      <c r="W50" s="206">
        <v>755859.19828999997</v>
      </c>
    </row>
    <row r="51" spans="1:23" x14ac:dyDescent="0.25">
      <c r="A51" s="78" t="s">
        <v>216</v>
      </c>
      <c r="B51" s="98">
        <v>16</v>
      </c>
      <c r="C51" s="98"/>
      <c r="D51" s="98" t="s">
        <v>299</v>
      </c>
      <c r="E51" s="98" t="s">
        <v>202</v>
      </c>
      <c r="F51" s="98" t="s">
        <v>919</v>
      </c>
      <c r="G51" s="98" t="s">
        <v>321</v>
      </c>
      <c r="H51" s="99">
        <v>50000</v>
      </c>
      <c r="I51" s="99">
        <v>50000</v>
      </c>
      <c r="J51" s="100">
        <v>38159</v>
      </c>
      <c r="K51" s="101">
        <f t="shared" si="0"/>
        <v>11841</v>
      </c>
      <c r="L51" s="102">
        <v>50940.678999999996</v>
      </c>
      <c r="M51" s="96">
        <f t="shared" si="1"/>
        <v>940.67899999999645</v>
      </c>
      <c r="Q51" t="s">
        <v>309</v>
      </c>
      <c r="R51" t="s">
        <v>210</v>
      </c>
      <c r="S51" s="206">
        <v>29956.809999999998</v>
      </c>
      <c r="T51" s="206"/>
      <c r="U51" s="206"/>
      <c r="V51" s="206"/>
      <c r="W51" s="206">
        <v>29956.809999999998</v>
      </c>
    </row>
    <row r="52" spans="1:23" x14ac:dyDescent="0.25">
      <c r="A52" s="78" t="s">
        <v>216</v>
      </c>
      <c r="B52" s="98">
        <v>45</v>
      </c>
      <c r="C52" s="98"/>
      <c r="D52" s="98" t="s">
        <v>299</v>
      </c>
      <c r="E52" s="98" t="s">
        <v>202</v>
      </c>
      <c r="F52" s="98" t="s">
        <v>919</v>
      </c>
      <c r="G52" s="98" t="s">
        <v>318</v>
      </c>
      <c r="H52" s="99">
        <v>10383.192000000001</v>
      </c>
      <c r="I52" s="99">
        <v>7386.27</v>
      </c>
      <c r="J52" s="100">
        <v>180</v>
      </c>
      <c r="K52" s="101">
        <f t="shared" si="0"/>
        <v>7206.27</v>
      </c>
      <c r="L52" s="102">
        <v>5000</v>
      </c>
      <c r="M52" s="96">
        <f t="shared" si="1"/>
        <v>-5383.1920000000009</v>
      </c>
      <c r="Q52" t="s">
        <v>310</v>
      </c>
      <c r="R52" t="s">
        <v>231</v>
      </c>
      <c r="S52" s="206"/>
      <c r="T52" s="206"/>
      <c r="U52" s="206">
        <v>9348707.839999998</v>
      </c>
      <c r="V52" s="206"/>
      <c r="W52" s="206">
        <v>9348707.839999998</v>
      </c>
    </row>
    <row r="53" spans="1:23" x14ac:dyDescent="0.25">
      <c r="A53" s="78" t="s">
        <v>216</v>
      </c>
      <c r="B53" s="98">
        <v>49</v>
      </c>
      <c r="C53" s="98"/>
      <c r="D53" s="98" t="s">
        <v>299</v>
      </c>
      <c r="E53" s="98" t="s">
        <v>202</v>
      </c>
      <c r="F53" s="98" t="s">
        <v>919</v>
      </c>
      <c r="G53" s="98" t="s">
        <v>319</v>
      </c>
      <c r="H53" s="99">
        <v>3798</v>
      </c>
      <c r="I53" s="99">
        <v>4294.92</v>
      </c>
      <c r="J53" s="100">
        <v>3435.91</v>
      </c>
      <c r="K53" s="101">
        <f t="shared" si="0"/>
        <v>859.01000000000022</v>
      </c>
      <c r="L53" s="102">
        <v>4420</v>
      </c>
      <c r="M53" s="96">
        <f t="shared" si="1"/>
        <v>622</v>
      </c>
      <c r="Q53" t="s">
        <v>311</v>
      </c>
      <c r="R53" t="s">
        <v>235</v>
      </c>
      <c r="S53" s="206"/>
      <c r="T53" s="206"/>
      <c r="U53" s="206">
        <v>10000</v>
      </c>
      <c r="V53" s="206"/>
      <c r="W53" s="206">
        <v>10000</v>
      </c>
    </row>
    <row r="54" spans="1:23" x14ac:dyDescent="0.25">
      <c r="A54" s="78" t="s">
        <v>217</v>
      </c>
      <c r="B54" s="98">
        <v>2</v>
      </c>
      <c r="C54" s="98"/>
      <c r="D54" s="98" t="s">
        <v>295</v>
      </c>
      <c r="E54" s="98" t="s">
        <v>887</v>
      </c>
      <c r="F54" s="93" t="s">
        <v>920</v>
      </c>
      <c r="G54" s="98" t="s">
        <v>316</v>
      </c>
      <c r="H54" s="99">
        <v>20282.7</v>
      </c>
      <c r="I54" s="99">
        <v>45134.51</v>
      </c>
      <c r="J54" s="100">
        <v>45134.51</v>
      </c>
      <c r="K54" s="101">
        <f t="shared" si="0"/>
        <v>0</v>
      </c>
      <c r="L54" s="102">
        <v>80000</v>
      </c>
      <c r="M54" s="96">
        <f t="shared" si="1"/>
        <v>59717.3</v>
      </c>
      <c r="Q54" t="s">
        <v>312</v>
      </c>
      <c r="R54" t="s">
        <v>209</v>
      </c>
      <c r="S54" s="206">
        <v>79751.75</v>
      </c>
      <c r="T54" s="206"/>
      <c r="U54" s="206"/>
      <c r="V54" s="206"/>
      <c r="W54" s="206">
        <v>79751.75</v>
      </c>
    </row>
    <row r="55" spans="1:23" x14ac:dyDescent="0.25">
      <c r="A55" s="78" t="s">
        <v>217</v>
      </c>
      <c r="B55" s="98">
        <v>4</v>
      </c>
      <c r="C55" s="98"/>
      <c r="D55" s="98" t="s">
        <v>295</v>
      </c>
      <c r="E55" s="98" t="s">
        <v>887</v>
      </c>
      <c r="F55" s="98" t="s">
        <v>919</v>
      </c>
      <c r="G55" s="98" t="s">
        <v>317</v>
      </c>
      <c r="H55" s="99">
        <v>474068.81920000003</v>
      </c>
      <c r="I55" s="99">
        <v>474068.82</v>
      </c>
      <c r="J55" s="100">
        <v>257040.06</v>
      </c>
      <c r="K55" s="101">
        <f t="shared" si="0"/>
        <v>217028.76</v>
      </c>
      <c r="L55" s="102">
        <v>480000</v>
      </c>
      <c r="M55" s="96">
        <f t="shared" si="1"/>
        <v>5931.1807999999728</v>
      </c>
      <c r="Q55" t="s">
        <v>313</v>
      </c>
      <c r="R55" t="s">
        <v>260</v>
      </c>
      <c r="S55" s="206"/>
      <c r="T55" s="206">
        <v>240000</v>
      </c>
      <c r="U55" s="206"/>
      <c r="V55" s="206"/>
      <c r="W55" s="206">
        <v>240000</v>
      </c>
    </row>
    <row r="56" spans="1:23" x14ac:dyDescent="0.25">
      <c r="A56" s="78" t="s">
        <v>217</v>
      </c>
      <c r="B56" s="98">
        <v>4</v>
      </c>
      <c r="C56" s="98" t="s">
        <v>233</v>
      </c>
      <c r="D56" s="98" t="s">
        <v>295</v>
      </c>
      <c r="E56" s="98" t="s">
        <v>887</v>
      </c>
      <c r="F56" s="98" t="s">
        <v>919</v>
      </c>
      <c r="G56" s="98" t="s">
        <v>326</v>
      </c>
      <c r="H56" s="99">
        <v>0</v>
      </c>
      <c r="I56" s="99">
        <v>0</v>
      </c>
      <c r="J56" s="100">
        <v>0</v>
      </c>
      <c r="K56" s="101">
        <f t="shared" si="0"/>
        <v>0</v>
      </c>
      <c r="L56" s="102">
        <v>1500</v>
      </c>
      <c r="M56" s="96">
        <f t="shared" si="1"/>
        <v>1500</v>
      </c>
      <c r="Q56" t="s">
        <v>313</v>
      </c>
      <c r="R56" t="s">
        <v>261</v>
      </c>
      <c r="S56" s="206"/>
      <c r="T56" s="206">
        <v>3307299</v>
      </c>
      <c r="U56" s="206"/>
      <c r="V56" s="206"/>
      <c r="W56" s="206">
        <v>3307299</v>
      </c>
    </row>
    <row r="57" spans="1:23" x14ac:dyDescent="0.25">
      <c r="A57" s="78" t="s">
        <v>217</v>
      </c>
      <c r="B57" s="98">
        <v>16</v>
      </c>
      <c r="C57" s="98"/>
      <c r="D57" s="98" t="s">
        <v>295</v>
      </c>
      <c r="E57" s="98" t="s">
        <v>887</v>
      </c>
      <c r="F57" s="98" t="s">
        <v>919</v>
      </c>
      <c r="G57" s="98" t="s">
        <v>320</v>
      </c>
      <c r="H57" s="99">
        <v>991629.60641875013</v>
      </c>
      <c r="I57" s="99">
        <v>991629.61</v>
      </c>
      <c r="J57" s="100">
        <v>769700.15</v>
      </c>
      <c r="K57" s="101">
        <f t="shared" si="0"/>
        <v>221929.45999999996</v>
      </c>
      <c r="L57" s="102">
        <v>995285.1100000001</v>
      </c>
      <c r="M57" s="96">
        <f t="shared" si="1"/>
        <v>3655.50358124997</v>
      </c>
      <c r="Q57" t="s">
        <v>313</v>
      </c>
      <c r="R57" t="s">
        <v>262</v>
      </c>
      <c r="S57" s="206"/>
      <c r="T57" s="206">
        <v>124500</v>
      </c>
      <c r="U57" s="206"/>
      <c r="V57" s="206"/>
      <c r="W57" s="206">
        <v>124500</v>
      </c>
    </row>
    <row r="58" spans="1:23" x14ac:dyDescent="0.25">
      <c r="A58" s="78" t="s">
        <v>217</v>
      </c>
      <c r="B58" s="98">
        <v>45</v>
      </c>
      <c r="C58" s="98"/>
      <c r="D58" s="98" t="s">
        <v>295</v>
      </c>
      <c r="E58" s="98" t="s">
        <v>887</v>
      </c>
      <c r="F58" s="98" t="s">
        <v>919</v>
      </c>
      <c r="G58" s="98" t="s">
        <v>318</v>
      </c>
      <c r="H58" s="99">
        <v>115836.512</v>
      </c>
      <c r="I58" s="99">
        <v>117031.51</v>
      </c>
      <c r="J58" s="100">
        <v>65521.94</v>
      </c>
      <c r="K58" s="101">
        <f t="shared" si="0"/>
        <v>51509.569999999992</v>
      </c>
      <c r="L58" s="102">
        <v>123500</v>
      </c>
      <c r="M58" s="96">
        <f t="shared" si="1"/>
        <v>7663.4879999999976</v>
      </c>
      <c r="Q58" t="s">
        <v>313</v>
      </c>
      <c r="R58" t="s">
        <v>263</v>
      </c>
      <c r="S58" s="206"/>
      <c r="T58" s="206">
        <v>318608</v>
      </c>
      <c r="U58" s="206"/>
      <c r="V58" s="206"/>
      <c r="W58" s="206">
        <v>318608</v>
      </c>
    </row>
    <row r="59" spans="1:23" x14ac:dyDescent="0.25">
      <c r="A59" s="78" t="s">
        <v>217</v>
      </c>
      <c r="B59" s="98">
        <v>49</v>
      </c>
      <c r="C59" s="98"/>
      <c r="D59" s="98" t="s">
        <v>295</v>
      </c>
      <c r="E59" s="98" t="s">
        <v>887</v>
      </c>
      <c r="F59" s="98" t="s">
        <v>919</v>
      </c>
      <c r="G59" s="98" t="s">
        <v>319</v>
      </c>
      <c r="H59" s="99">
        <v>0</v>
      </c>
      <c r="I59" s="99">
        <v>0</v>
      </c>
      <c r="J59" s="100">
        <v>0</v>
      </c>
      <c r="K59" s="101">
        <f t="shared" si="0"/>
        <v>0</v>
      </c>
      <c r="L59" s="102">
        <v>0</v>
      </c>
      <c r="M59" s="96">
        <f t="shared" si="1"/>
        <v>0</v>
      </c>
      <c r="Q59" t="s">
        <v>314</v>
      </c>
      <c r="R59" t="s">
        <v>251</v>
      </c>
      <c r="S59" s="206"/>
      <c r="T59" s="206"/>
      <c r="U59" s="206"/>
      <c r="V59" s="206">
        <v>435000</v>
      </c>
      <c r="W59" s="206">
        <v>435000</v>
      </c>
    </row>
    <row r="60" spans="1:23" x14ac:dyDescent="0.25">
      <c r="A60" s="78" t="s">
        <v>218</v>
      </c>
      <c r="B60" s="98">
        <v>2</v>
      </c>
      <c r="C60" s="98"/>
      <c r="D60" s="98" t="s">
        <v>293</v>
      </c>
      <c r="E60" s="98" t="s">
        <v>887</v>
      </c>
      <c r="F60" s="93" t="s">
        <v>920</v>
      </c>
      <c r="G60" s="98" t="s">
        <v>316</v>
      </c>
      <c r="H60" s="99">
        <v>94158.24</v>
      </c>
      <c r="I60" s="99">
        <v>68515.42</v>
      </c>
      <c r="J60" s="100">
        <v>20175.48</v>
      </c>
      <c r="K60" s="101">
        <f t="shared" si="0"/>
        <v>48339.94</v>
      </c>
      <c r="L60" s="102">
        <v>10000</v>
      </c>
      <c r="M60" s="96">
        <f t="shared" si="1"/>
        <v>-84158.24</v>
      </c>
      <c r="Q60" t="s">
        <v>314</v>
      </c>
      <c r="R60" t="s">
        <v>252</v>
      </c>
      <c r="S60" s="206"/>
      <c r="T60" s="206"/>
      <c r="U60" s="206"/>
      <c r="V60" s="206">
        <v>1310000</v>
      </c>
      <c r="W60" s="206">
        <v>1310000</v>
      </c>
    </row>
    <row r="61" spans="1:23" x14ac:dyDescent="0.25">
      <c r="A61" s="78" t="s">
        <v>218</v>
      </c>
      <c r="B61" s="98">
        <v>4</v>
      </c>
      <c r="C61" s="98"/>
      <c r="D61" s="98" t="s">
        <v>293</v>
      </c>
      <c r="E61" s="98" t="s">
        <v>887</v>
      </c>
      <c r="F61" s="98" t="s">
        <v>919</v>
      </c>
      <c r="G61" s="98" t="s">
        <v>317</v>
      </c>
      <c r="H61" s="99">
        <v>250057.01880000002</v>
      </c>
      <c r="I61" s="99">
        <v>221057.02</v>
      </c>
      <c r="J61" s="100">
        <v>82462.37</v>
      </c>
      <c r="K61" s="101">
        <f t="shared" si="0"/>
        <v>138594.65</v>
      </c>
      <c r="L61" s="102">
        <v>225000</v>
      </c>
      <c r="M61" s="96">
        <f t="shared" si="1"/>
        <v>-25057.01880000002</v>
      </c>
      <c r="Q61" t="s">
        <v>314</v>
      </c>
      <c r="R61" t="s">
        <v>253</v>
      </c>
      <c r="S61" s="206"/>
      <c r="T61" s="206"/>
      <c r="U61" s="206"/>
      <c r="V61" s="206">
        <v>1221083.502900685</v>
      </c>
      <c r="W61" s="206">
        <v>1221083.502900685</v>
      </c>
    </row>
    <row r="62" spans="1:23" x14ac:dyDescent="0.25">
      <c r="A62" s="78" t="s">
        <v>218</v>
      </c>
      <c r="B62" s="98">
        <v>16</v>
      </c>
      <c r="C62" s="98"/>
      <c r="D62" s="98" t="s">
        <v>293</v>
      </c>
      <c r="E62" s="98" t="s">
        <v>887</v>
      </c>
      <c r="F62" s="98" t="s">
        <v>919</v>
      </c>
      <c r="G62" s="98" t="s">
        <v>320</v>
      </c>
      <c r="H62" s="99">
        <v>268475.10253125004</v>
      </c>
      <c r="I62" s="99">
        <v>268475.09999999998</v>
      </c>
      <c r="J62" s="100">
        <v>195097.17</v>
      </c>
      <c r="K62" s="101">
        <f t="shared" si="0"/>
        <v>73377.929999999964</v>
      </c>
      <c r="L62" s="102">
        <v>266971.77</v>
      </c>
      <c r="M62" s="96">
        <f t="shared" si="1"/>
        <v>-1503.3325312500237</v>
      </c>
      <c r="Q62" t="s">
        <v>314</v>
      </c>
      <c r="R62" t="s">
        <v>254</v>
      </c>
      <c r="S62" s="206"/>
      <c r="T62" s="206"/>
      <c r="U62" s="206"/>
      <c r="V62" s="206">
        <v>227262.11489999999</v>
      </c>
      <c r="W62" s="206">
        <v>227262.11489999999</v>
      </c>
    </row>
    <row r="63" spans="1:23" x14ac:dyDescent="0.25">
      <c r="A63" s="78" t="s">
        <v>218</v>
      </c>
      <c r="B63" s="98">
        <v>45</v>
      </c>
      <c r="C63" s="98"/>
      <c r="D63" s="98" t="s">
        <v>293</v>
      </c>
      <c r="E63" s="98" t="s">
        <v>887</v>
      </c>
      <c r="F63" s="98" t="s">
        <v>919</v>
      </c>
      <c r="G63" s="98" t="s">
        <v>318</v>
      </c>
      <c r="H63" s="99">
        <v>113325.06</v>
      </c>
      <c r="I63" s="99">
        <v>142715.31</v>
      </c>
      <c r="J63" s="100">
        <v>115499.02</v>
      </c>
      <c r="K63" s="101">
        <f t="shared" si="0"/>
        <v>27216.289999999994</v>
      </c>
      <c r="L63" s="102">
        <v>140000</v>
      </c>
      <c r="M63" s="96">
        <f t="shared" si="1"/>
        <v>26674.940000000002</v>
      </c>
      <c r="Q63" t="s">
        <v>314</v>
      </c>
      <c r="R63" t="s">
        <v>255</v>
      </c>
      <c r="S63" s="206"/>
      <c r="T63" s="206"/>
      <c r="U63" s="206"/>
      <c r="V63" s="206">
        <v>5500</v>
      </c>
      <c r="W63" s="206">
        <v>5500</v>
      </c>
    </row>
    <row r="64" spans="1:23" x14ac:dyDescent="0.25">
      <c r="A64" s="78" t="s">
        <v>219</v>
      </c>
      <c r="B64" s="98">
        <v>2</v>
      </c>
      <c r="C64" s="98"/>
      <c r="D64" s="98" t="s">
        <v>276</v>
      </c>
      <c r="E64" s="98" t="s">
        <v>202</v>
      </c>
      <c r="F64" s="93" t="s">
        <v>920</v>
      </c>
      <c r="G64" s="98" t="s">
        <v>316</v>
      </c>
      <c r="H64" s="99">
        <v>1040.4000000000001</v>
      </c>
      <c r="I64" s="99">
        <v>1040.4000000000001</v>
      </c>
      <c r="J64" s="100">
        <v>0</v>
      </c>
      <c r="K64" s="101">
        <f t="shared" si="0"/>
        <v>1040.4000000000001</v>
      </c>
      <c r="L64" s="102">
        <v>0</v>
      </c>
      <c r="M64" s="96">
        <f t="shared" si="1"/>
        <v>-1040.4000000000001</v>
      </c>
      <c r="Q64" t="s">
        <v>314</v>
      </c>
      <c r="R64" t="s">
        <v>256</v>
      </c>
      <c r="S64" s="206"/>
      <c r="T64" s="206"/>
      <c r="U64" s="206"/>
      <c r="V64" s="206">
        <v>10000</v>
      </c>
      <c r="W64" s="206">
        <v>10000</v>
      </c>
    </row>
    <row r="65" spans="1:23" x14ac:dyDescent="0.25">
      <c r="A65" s="78" t="s">
        <v>219</v>
      </c>
      <c r="B65" s="98">
        <v>4</v>
      </c>
      <c r="C65" s="98"/>
      <c r="D65" s="98" t="s">
        <v>276</v>
      </c>
      <c r="E65" s="98" t="s">
        <v>202</v>
      </c>
      <c r="F65" s="98" t="s">
        <v>919</v>
      </c>
      <c r="G65" s="98" t="s">
        <v>317</v>
      </c>
      <c r="H65" s="99">
        <v>42136.200000000004</v>
      </c>
      <c r="I65" s="99">
        <v>41528.49</v>
      </c>
      <c r="J65" s="100">
        <v>11991.22</v>
      </c>
      <c r="K65" s="101">
        <f t="shared" si="0"/>
        <v>29537.269999999997</v>
      </c>
      <c r="L65" s="102">
        <v>20000</v>
      </c>
      <c r="M65" s="96">
        <f t="shared" si="1"/>
        <v>-22136.200000000004</v>
      </c>
      <c r="Q65" t="s">
        <v>314</v>
      </c>
      <c r="R65" t="s">
        <v>257</v>
      </c>
      <c r="S65" s="206"/>
      <c r="T65" s="206"/>
      <c r="U65" s="206"/>
      <c r="V65" s="206">
        <v>3000</v>
      </c>
      <c r="W65" s="206">
        <v>3000</v>
      </c>
    </row>
    <row r="66" spans="1:23" x14ac:dyDescent="0.25">
      <c r="A66" s="78" t="s">
        <v>219</v>
      </c>
      <c r="B66" s="98">
        <v>16</v>
      </c>
      <c r="C66" s="98"/>
      <c r="D66" s="98" t="s">
        <v>276</v>
      </c>
      <c r="E66" s="98" t="s">
        <v>202</v>
      </c>
      <c r="F66" s="98" t="s">
        <v>919</v>
      </c>
      <c r="G66" s="98" t="s">
        <v>320</v>
      </c>
      <c r="H66" s="99">
        <v>16719.8</v>
      </c>
      <c r="I66" s="99">
        <v>16719.8</v>
      </c>
      <c r="J66" s="100">
        <v>13221.22</v>
      </c>
      <c r="K66" s="101">
        <f t="shared" si="0"/>
        <v>3498.58</v>
      </c>
      <c r="L66" s="102">
        <v>20025</v>
      </c>
      <c r="M66" s="96">
        <f t="shared" si="1"/>
        <v>3305.2000000000007</v>
      </c>
      <c r="Q66" t="s">
        <v>314</v>
      </c>
      <c r="R66" t="s">
        <v>258</v>
      </c>
      <c r="S66" s="206"/>
      <c r="T66" s="206"/>
      <c r="U66" s="206"/>
      <c r="V66" s="206">
        <v>3079000</v>
      </c>
      <c r="W66" s="206">
        <v>3079000</v>
      </c>
    </row>
    <row r="67" spans="1:23" x14ac:dyDescent="0.25">
      <c r="A67" s="78" t="s">
        <v>219</v>
      </c>
      <c r="B67" s="98">
        <v>45</v>
      </c>
      <c r="C67" s="98"/>
      <c r="D67" s="98" t="s">
        <v>276</v>
      </c>
      <c r="E67" s="98" t="s">
        <v>202</v>
      </c>
      <c r="F67" s="98" t="s">
        <v>919</v>
      </c>
      <c r="G67" s="98" t="s">
        <v>318</v>
      </c>
      <c r="H67" s="99">
        <v>93.635999999999996</v>
      </c>
      <c r="I67" s="99">
        <v>701.35</v>
      </c>
      <c r="J67" s="100">
        <v>701.35</v>
      </c>
      <c r="K67" s="101">
        <f t="shared" si="0"/>
        <v>0</v>
      </c>
      <c r="L67" s="102">
        <v>20000</v>
      </c>
      <c r="M67" s="96">
        <f t="shared" si="1"/>
        <v>19906.364000000001</v>
      </c>
      <c r="Q67" t="s">
        <v>314</v>
      </c>
      <c r="R67" t="s">
        <v>259</v>
      </c>
      <c r="S67" s="206"/>
      <c r="T67" s="206"/>
      <c r="U67" s="206"/>
      <c r="V67" s="206">
        <v>11000</v>
      </c>
      <c r="W67" s="206">
        <v>11000</v>
      </c>
    </row>
    <row r="68" spans="1:23" x14ac:dyDescent="0.25">
      <c r="A68" s="78" t="s">
        <v>219</v>
      </c>
      <c r="B68" s="98">
        <v>49</v>
      </c>
      <c r="C68" s="98"/>
      <c r="D68" s="98" t="s">
        <v>276</v>
      </c>
      <c r="E68" s="98" t="s">
        <v>202</v>
      </c>
      <c r="F68" s="98" t="s">
        <v>919</v>
      </c>
      <c r="G68" s="98" t="s">
        <v>319</v>
      </c>
      <c r="H68" s="99">
        <v>64437</v>
      </c>
      <c r="I68" s="99">
        <v>66599.399999999994</v>
      </c>
      <c r="J68" s="100">
        <v>46619.6</v>
      </c>
      <c r="K68" s="101">
        <f t="shared" ref="K68:K131" si="2">I68-J68</f>
        <v>19979.799999999996</v>
      </c>
      <c r="L68" s="102">
        <v>67932</v>
      </c>
      <c r="M68" s="96">
        <f t="shared" ref="M68:M131" si="3">L68-H68</f>
        <v>3495</v>
      </c>
      <c r="Q68" t="s">
        <v>315</v>
      </c>
      <c r="R68" t="s">
        <v>265</v>
      </c>
      <c r="S68" s="206"/>
      <c r="T68" s="206"/>
      <c r="U68" s="206">
        <v>145000</v>
      </c>
      <c r="V68" s="206"/>
      <c r="W68" s="206">
        <v>145000</v>
      </c>
    </row>
    <row r="69" spans="1:23" x14ac:dyDescent="0.25">
      <c r="A69" s="78" t="s">
        <v>220</v>
      </c>
      <c r="B69" s="98">
        <v>4</v>
      </c>
      <c r="C69" s="98"/>
      <c r="D69" s="98" t="s">
        <v>275</v>
      </c>
      <c r="E69" s="98" t="s">
        <v>202</v>
      </c>
      <c r="F69" s="98" t="s">
        <v>919</v>
      </c>
      <c r="G69" s="98" t="s">
        <v>317</v>
      </c>
      <c r="H69" s="99">
        <v>0</v>
      </c>
      <c r="I69" s="99">
        <v>0</v>
      </c>
      <c r="J69" s="100">
        <v>0</v>
      </c>
      <c r="K69" s="101">
        <f t="shared" si="2"/>
        <v>0</v>
      </c>
      <c r="L69" s="102">
        <v>0</v>
      </c>
      <c r="M69" s="96">
        <f t="shared" si="3"/>
        <v>0</v>
      </c>
      <c r="Q69" t="s">
        <v>315</v>
      </c>
      <c r="R69" t="s">
        <v>266</v>
      </c>
      <c r="S69" s="206"/>
      <c r="T69" s="206">
        <v>100000</v>
      </c>
      <c r="U69" s="206"/>
      <c r="V69" s="206"/>
      <c r="W69" s="206">
        <v>100000</v>
      </c>
    </row>
    <row r="70" spans="1:23" x14ac:dyDescent="0.25">
      <c r="A70" s="78" t="s">
        <v>220</v>
      </c>
      <c r="B70" s="98">
        <v>49</v>
      </c>
      <c r="C70" s="98"/>
      <c r="D70" s="98" t="s">
        <v>275</v>
      </c>
      <c r="E70" s="98" t="s">
        <v>202</v>
      </c>
      <c r="F70" s="98" t="s">
        <v>919</v>
      </c>
      <c r="G70" s="98" t="s">
        <v>319</v>
      </c>
      <c r="H70" s="99">
        <v>356541</v>
      </c>
      <c r="I70" s="99">
        <v>380335.06</v>
      </c>
      <c r="J70" s="100">
        <v>315838.86</v>
      </c>
      <c r="K70" s="101">
        <f t="shared" si="2"/>
        <v>64496.200000000012</v>
      </c>
      <c r="L70" s="102">
        <v>392000</v>
      </c>
      <c r="M70" s="96">
        <f t="shared" si="3"/>
        <v>35459</v>
      </c>
      <c r="Q70" t="s">
        <v>921</v>
      </c>
      <c r="R70" t="s">
        <v>246</v>
      </c>
      <c r="S70" s="206"/>
      <c r="T70" s="206"/>
      <c r="U70" s="206">
        <v>257000</v>
      </c>
      <c r="V70" s="206"/>
      <c r="W70" s="206">
        <v>257000</v>
      </c>
    </row>
    <row r="71" spans="1:23" x14ac:dyDescent="0.25">
      <c r="A71" s="78" t="s">
        <v>221</v>
      </c>
      <c r="B71" s="98">
        <v>4</v>
      </c>
      <c r="C71" s="98"/>
      <c r="D71" s="98" t="s">
        <v>306</v>
      </c>
      <c r="E71" s="98" t="s">
        <v>202</v>
      </c>
      <c r="F71" s="98" t="s">
        <v>919</v>
      </c>
      <c r="G71" s="98" t="s">
        <v>327</v>
      </c>
      <c r="H71" s="99">
        <v>120000</v>
      </c>
      <c r="I71" s="99">
        <v>120000</v>
      </c>
      <c r="J71" s="100">
        <v>119907.12</v>
      </c>
      <c r="K71" s="101">
        <f t="shared" si="2"/>
        <v>92.880000000004657</v>
      </c>
      <c r="L71" s="102">
        <v>125000</v>
      </c>
      <c r="M71" s="96">
        <f t="shared" si="3"/>
        <v>5000</v>
      </c>
      <c r="Q71" t="s">
        <v>363</v>
      </c>
      <c r="R71" t="s">
        <v>248</v>
      </c>
      <c r="S71" s="206"/>
      <c r="T71" s="206"/>
      <c r="U71" s="206">
        <v>1078000</v>
      </c>
      <c r="V71" s="206"/>
      <c r="W71" s="206">
        <v>1078000</v>
      </c>
    </row>
    <row r="72" spans="1:23" x14ac:dyDescent="0.25">
      <c r="A72" s="78" t="s">
        <v>222</v>
      </c>
      <c r="B72" s="98">
        <v>4</v>
      </c>
      <c r="C72" s="98"/>
      <c r="D72" s="98" t="s">
        <v>306</v>
      </c>
      <c r="E72" s="98" t="s">
        <v>202</v>
      </c>
      <c r="F72" s="98" t="s">
        <v>919</v>
      </c>
      <c r="G72" s="98" t="s">
        <v>328</v>
      </c>
      <c r="H72" s="99">
        <v>13005</v>
      </c>
      <c r="I72" s="99">
        <v>7011.61</v>
      </c>
      <c r="J72" s="100">
        <v>0</v>
      </c>
      <c r="K72" s="101">
        <f t="shared" si="2"/>
        <v>7011.61</v>
      </c>
      <c r="L72" s="102">
        <v>8000</v>
      </c>
      <c r="M72" s="96">
        <f t="shared" si="3"/>
        <v>-5005</v>
      </c>
      <c r="Q72" t="s">
        <v>363</v>
      </c>
      <c r="R72" t="s">
        <v>249</v>
      </c>
      <c r="S72" s="206"/>
      <c r="T72" s="206"/>
      <c r="U72" s="206">
        <v>11000</v>
      </c>
      <c r="V72" s="206"/>
      <c r="W72" s="206">
        <v>11000</v>
      </c>
    </row>
    <row r="73" spans="1:23" x14ac:dyDescent="0.25">
      <c r="A73" s="78" t="s">
        <v>223</v>
      </c>
      <c r="B73" s="98">
        <v>4</v>
      </c>
      <c r="C73" s="98"/>
      <c r="D73" s="98" t="s">
        <v>306</v>
      </c>
      <c r="E73" s="98" t="s">
        <v>202</v>
      </c>
      <c r="F73" s="98" t="s">
        <v>919</v>
      </c>
      <c r="G73" s="98" t="s">
        <v>329</v>
      </c>
      <c r="H73" s="99">
        <v>0</v>
      </c>
      <c r="I73" s="99">
        <v>0</v>
      </c>
      <c r="J73" s="100">
        <v>0</v>
      </c>
      <c r="K73" s="101">
        <f t="shared" si="2"/>
        <v>0</v>
      </c>
      <c r="L73" s="102">
        <v>0</v>
      </c>
      <c r="M73" s="96">
        <f t="shared" si="3"/>
        <v>0</v>
      </c>
      <c r="Q73" t="s">
        <v>437</v>
      </c>
      <c r="R73"/>
      <c r="S73" s="206">
        <v>3308566.6032899995</v>
      </c>
      <c r="T73" s="206">
        <v>7238363.8799999999</v>
      </c>
      <c r="U73" s="206">
        <v>17160955.985999998</v>
      </c>
      <c r="V73" s="206">
        <v>6301845.6178006846</v>
      </c>
      <c r="W73" s="206">
        <v>34009732.087090686</v>
      </c>
    </row>
    <row r="74" spans="1:23" x14ac:dyDescent="0.25">
      <c r="A74" s="78" t="s">
        <v>224</v>
      </c>
      <c r="B74" s="98">
        <v>4</v>
      </c>
      <c r="C74" s="98"/>
      <c r="D74" s="98" t="s">
        <v>306</v>
      </c>
      <c r="E74" s="98" t="s">
        <v>887</v>
      </c>
      <c r="F74" s="98" t="s">
        <v>919</v>
      </c>
      <c r="G74" s="98" t="s">
        <v>330</v>
      </c>
      <c r="H74" s="99">
        <v>12063.438</v>
      </c>
      <c r="I74" s="99">
        <v>15906.83</v>
      </c>
      <c r="J74" s="100">
        <v>15906.83</v>
      </c>
      <c r="K74" s="101">
        <f t="shared" si="2"/>
        <v>0</v>
      </c>
      <c r="L74" s="102">
        <v>10000</v>
      </c>
      <c r="M74" s="96">
        <f t="shared" si="3"/>
        <v>-2063.4380000000001</v>
      </c>
      <c r="Q74"/>
      <c r="R74"/>
      <c r="S74"/>
      <c r="T74"/>
      <c r="U74"/>
      <c r="V74"/>
      <c r="W74"/>
    </row>
    <row r="75" spans="1:23" x14ac:dyDescent="0.25">
      <c r="A75" s="78" t="s">
        <v>225</v>
      </c>
      <c r="B75" s="98">
        <v>49</v>
      </c>
      <c r="C75" s="98"/>
      <c r="D75" s="98" t="s">
        <v>306</v>
      </c>
      <c r="E75" s="98" t="s">
        <v>202</v>
      </c>
      <c r="F75" s="98" t="s">
        <v>919</v>
      </c>
      <c r="G75" s="98" t="s">
        <v>331</v>
      </c>
      <c r="H75" s="99">
        <v>239838</v>
      </c>
      <c r="I75" s="99">
        <v>241988</v>
      </c>
      <c r="J75" s="100">
        <v>236782.43</v>
      </c>
      <c r="K75" s="101">
        <f t="shared" si="2"/>
        <v>5205.570000000007</v>
      </c>
      <c r="L75" s="102">
        <v>239100</v>
      </c>
      <c r="M75" s="96">
        <f t="shared" si="3"/>
        <v>-738</v>
      </c>
      <c r="Q75"/>
      <c r="R75"/>
      <c r="S75"/>
      <c r="T75"/>
      <c r="U75"/>
      <c r="V75"/>
      <c r="W75"/>
    </row>
    <row r="76" spans="1:23" x14ac:dyDescent="0.25">
      <c r="A76" s="78" t="s">
        <v>226</v>
      </c>
      <c r="B76" s="98">
        <v>2</v>
      </c>
      <c r="C76" s="98"/>
      <c r="D76" s="98" t="s">
        <v>280</v>
      </c>
      <c r="E76" s="98" t="s">
        <v>202</v>
      </c>
      <c r="F76" s="93" t="s">
        <v>920</v>
      </c>
      <c r="G76" s="98" t="s">
        <v>316</v>
      </c>
      <c r="H76" s="99">
        <v>0</v>
      </c>
      <c r="I76" s="99">
        <v>0</v>
      </c>
      <c r="J76" s="100">
        <v>0</v>
      </c>
      <c r="K76" s="101">
        <f t="shared" si="2"/>
        <v>0</v>
      </c>
      <c r="L76" s="102">
        <v>0</v>
      </c>
      <c r="M76" s="96">
        <f t="shared" si="3"/>
        <v>0</v>
      </c>
      <c r="Q76"/>
      <c r="R76"/>
      <c r="S76"/>
      <c r="T76"/>
      <c r="U76"/>
      <c r="V76"/>
      <c r="W76"/>
    </row>
    <row r="77" spans="1:23" x14ac:dyDescent="0.25">
      <c r="A77" s="78" t="s">
        <v>226</v>
      </c>
      <c r="B77" s="98">
        <v>4</v>
      </c>
      <c r="C77" s="98"/>
      <c r="D77" s="98" t="s">
        <v>280</v>
      </c>
      <c r="E77" s="98" t="s">
        <v>202</v>
      </c>
      <c r="F77" s="98" t="s">
        <v>919</v>
      </c>
      <c r="G77" s="98" t="s">
        <v>317</v>
      </c>
      <c r="H77" s="99">
        <v>23373.3</v>
      </c>
      <c r="I77" s="99">
        <v>9310.1200000000008</v>
      </c>
      <c r="J77" s="100">
        <v>0</v>
      </c>
      <c r="K77" s="101">
        <f t="shared" si="2"/>
        <v>9310.1200000000008</v>
      </c>
      <c r="L77" s="102">
        <v>22500</v>
      </c>
      <c r="M77" s="96">
        <f t="shared" si="3"/>
        <v>-873.29999999999927</v>
      </c>
      <c r="Q77"/>
      <c r="R77"/>
      <c r="S77"/>
      <c r="T77"/>
      <c r="U77"/>
      <c r="V77"/>
      <c r="W77"/>
    </row>
    <row r="78" spans="1:23" x14ac:dyDescent="0.25">
      <c r="A78" s="78" t="s">
        <v>226</v>
      </c>
      <c r="B78" s="98">
        <v>15</v>
      </c>
      <c r="C78" s="98"/>
      <c r="D78" s="98" t="s">
        <v>280</v>
      </c>
      <c r="E78" s="98" t="s">
        <v>202</v>
      </c>
      <c r="F78" s="98" t="s">
        <v>919</v>
      </c>
      <c r="G78" s="98" t="s">
        <v>321</v>
      </c>
      <c r="H78" s="99">
        <v>269995.25</v>
      </c>
      <c r="I78" s="99">
        <v>285426.71000000002</v>
      </c>
      <c r="J78" s="100">
        <v>237605.36</v>
      </c>
      <c r="K78" s="101">
        <f t="shared" si="2"/>
        <v>47821.350000000035</v>
      </c>
      <c r="L78" s="102">
        <v>291021.14599999995</v>
      </c>
      <c r="M78" s="96">
        <f t="shared" si="3"/>
        <v>21025.89599999995</v>
      </c>
      <c r="Q78"/>
      <c r="R78"/>
      <c r="S78"/>
      <c r="T78"/>
      <c r="U78"/>
      <c r="V78"/>
      <c r="W78"/>
    </row>
    <row r="79" spans="1:23" x14ac:dyDescent="0.25">
      <c r="A79" s="78" t="s">
        <v>226</v>
      </c>
      <c r="B79" s="98">
        <v>16</v>
      </c>
      <c r="C79" s="98"/>
      <c r="D79" s="98" t="s">
        <v>280</v>
      </c>
      <c r="E79" s="98" t="s">
        <v>202</v>
      </c>
      <c r="F79" s="98" t="s">
        <v>919</v>
      </c>
      <c r="G79" s="98" t="s">
        <v>320</v>
      </c>
      <c r="H79" s="99">
        <v>34534.275000000001</v>
      </c>
      <c r="I79" s="99">
        <v>37666</v>
      </c>
      <c r="J79" s="100">
        <v>29818.98</v>
      </c>
      <c r="K79" s="101">
        <f t="shared" si="2"/>
        <v>7847.02</v>
      </c>
      <c r="L79" s="102">
        <v>38795.980000000003</v>
      </c>
      <c r="M79" s="96">
        <f t="shared" si="3"/>
        <v>4261.7050000000017</v>
      </c>
      <c r="Q79"/>
      <c r="R79"/>
      <c r="S79"/>
      <c r="T79"/>
      <c r="U79"/>
      <c r="V79"/>
      <c r="W79"/>
    </row>
    <row r="80" spans="1:23" x14ac:dyDescent="0.25">
      <c r="A80" s="78" t="s">
        <v>226</v>
      </c>
      <c r="B80" s="98">
        <v>45</v>
      </c>
      <c r="C80" s="98"/>
      <c r="D80" s="98" t="s">
        <v>280</v>
      </c>
      <c r="E80" s="98" t="s">
        <v>202</v>
      </c>
      <c r="F80" s="98" t="s">
        <v>919</v>
      </c>
      <c r="G80" s="98" t="s">
        <v>318</v>
      </c>
      <c r="H80" s="99">
        <v>561</v>
      </c>
      <c r="I80" s="99">
        <v>561</v>
      </c>
      <c r="J80" s="100">
        <v>24.4</v>
      </c>
      <c r="K80" s="101">
        <f t="shared" si="2"/>
        <v>536.6</v>
      </c>
      <c r="L80" s="102">
        <v>500</v>
      </c>
      <c r="M80" s="96">
        <f t="shared" si="3"/>
        <v>-61</v>
      </c>
      <c r="Q80"/>
      <c r="R80"/>
      <c r="S80"/>
      <c r="T80"/>
      <c r="U80"/>
      <c r="V80"/>
      <c r="W80"/>
    </row>
    <row r="81" spans="1:23" x14ac:dyDescent="0.25">
      <c r="A81" s="78" t="s">
        <v>226</v>
      </c>
      <c r="B81" s="98">
        <v>49</v>
      </c>
      <c r="C81" s="98"/>
      <c r="D81" s="98" t="s">
        <v>280</v>
      </c>
      <c r="E81" s="98" t="s">
        <v>202</v>
      </c>
      <c r="F81" s="98" t="s">
        <v>919</v>
      </c>
      <c r="G81" s="98" t="s">
        <v>319</v>
      </c>
      <c r="H81" s="99">
        <v>936</v>
      </c>
      <c r="I81" s="99">
        <v>15.74</v>
      </c>
      <c r="J81" s="100">
        <v>0</v>
      </c>
      <c r="K81" s="101">
        <f t="shared" si="2"/>
        <v>15.74</v>
      </c>
      <c r="L81" s="102">
        <v>3116</v>
      </c>
      <c r="M81" s="96">
        <f t="shared" si="3"/>
        <v>2180</v>
      </c>
      <c r="Q81"/>
      <c r="R81"/>
      <c r="S81"/>
      <c r="T81"/>
      <c r="U81"/>
      <c r="V81"/>
      <c r="W81"/>
    </row>
    <row r="82" spans="1:23" x14ac:dyDescent="0.25">
      <c r="A82" s="78" t="s">
        <v>227</v>
      </c>
      <c r="B82" s="98">
        <v>2</v>
      </c>
      <c r="C82" s="98"/>
      <c r="D82" s="98" t="s">
        <v>308</v>
      </c>
      <c r="E82" s="98" t="s">
        <v>202</v>
      </c>
      <c r="F82" s="93" t="s">
        <v>920</v>
      </c>
      <c r="G82" s="98" t="s">
        <v>316</v>
      </c>
      <c r="H82" s="99">
        <v>1040.4000000000001</v>
      </c>
      <c r="I82" s="99">
        <v>1040.4000000000001</v>
      </c>
      <c r="J82" s="100">
        <v>439.95</v>
      </c>
      <c r="K82" s="101">
        <f t="shared" si="2"/>
        <v>600.45000000000005</v>
      </c>
      <c r="L82" s="102">
        <v>0</v>
      </c>
      <c r="M82" s="96">
        <f t="shared" si="3"/>
        <v>-1040.4000000000001</v>
      </c>
      <c r="Q82"/>
      <c r="R82"/>
      <c r="S82"/>
      <c r="T82"/>
      <c r="U82"/>
      <c r="V82"/>
      <c r="W82"/>
    </row>
    <row r="83" spans="1:23" x14ac:dyDescent="0.25">
      <c r="A83" s="78" t="s">
        <v>227</v>
      </c>
      <c r="B83" s="98">
        <v>4</v>
      </c>
      <c r="C83" s="98" t="s">
        <v>391</v>
      </c>
      <c r="D83" s="98" t="s">
        <v>308</v>
      </c>
      <c r="E83" s="98" t="s">
        <v>202</v>
      </c>
      <c r="F83" s="98" t="s">
        <v>919</v>
      </c>
      <c r="G83" s="98" t="s">
        <v>333</v>
      </c>
      <c r="H83" s="99">
        <v>0</v>
      </c>
      <c r="I83" s="99">
        <v>0</v>
      </c>
      <c r="J83" s="100">
        <v>0</v>
      </c>
      <c r="K83" s="101">
        <f t="shared" si="2"/>
        <v>0</v>
      </c>
      <c r="L83" s="102">
        <v>7750</v>
      </c>
      <c r="M83" s="96">
        <f t="shared" si="3"/>
        <v>7750</v>
      </c>
      <c r="Q83"/>
      <c r="R83"/>
      <c r="S83"/>
      <c r="T83"/>
      <c r="U83"/>
      <c r="V83"/>
      <c r="W83"/>
    </row>
    <row r="84" spans="1:23" x14ac:dyDescent="0.25">
      <c r="A84" s="78" t="s">
        <v>227</v>
      </c>
      <c r="B84" s="98">
        <v>4</v>
      </c>
      <c r="C84" s="98"/>
      <c r="D84" s="98" t="s">
        <v>308</v>
      </c>
      <c r="E84" s="98" t="s">
        <v>202</v>
      </c>
      <c r="F84" s="98" t="s">
        <v>919</v>
      </c>
      <c r="G84" s="98" t="s">
        <v>317</v>
      </c>
      <c r="H84" s="99">
        <v>11945.0568</v>
      </c>
      <c r="I84" s="99">
        <v>4967.3100000000004</v>
      </c>
      <c r="J84" s="100">
        <v>0</v>
      </c>
      <c r="K84" s="101">
        <f t="shared" si="2"/>
        <v>4967.3100000000004</v>
      </c>
      <c r="L84" s="102">
        <v>4000</v>
      </c>
      <c r="M84" s="96">
        <f t="shared" si="3"/>
        <v>-7945.0568000000003</v>
      </c>
      <c r="Q84"/>
      <c r="R84"/>
      <c r="S84"/>
      <c r="T84"/>
      <c r="U84"/>
      <c r="V84"/>
      <c r="W84"/>
    </row>
    <row r="85" spans="1:23" x14ac:dyDescent="0.25">
      <c r="A85" s="78" t="s">
        <v>227</v>
      </c>
      <c r="B85" s="98">
        <v>15</v>
      </c>
      <c r="C85" s="98"/>
      <c r="D85" s="98" t="s">
        <v>308</v>
      </c>
      <c r="E85" s="98" t="s">
        <v>202</v>
      </c>
      <c r="F85" s="98" t="s">
        <v>919</v>
      </c>
      <c r="G85" s="98" t="s">
        <v>321</v>
      </c>
      <c r="H85" s="99">
        <v>497337.17499999993</v>
      </c>
      <c r="I85" s="99">
        <v>497337.18</v>
      </c>
      <c r="J85" s="100">
        <v>392148.45</v>
      </c>
      <c r="K85" s="101">
        <f t="shared" si="2"/>
        <v>105188.72999999998</v>
      </c>
      <c r="L85" s="208">
        <v>509407.57828999998</v>
      </c>
      <c r="M85" s="96">
        <f t="shared" si="3"/>
        <v>12070.403290000046</v>
      </c>
      <c r="Q85"/>
      <c r="R85"/>
      <c r="S85"/>
      <c r="T85"/>
      <c r="U85"/>
      <c r="V85"/>
      <c r="W85"/>
    </row>
    <row r="86" spans="1:23" x14ac:dyDescent="0.25">
      <c r="A86" s="78" t="s">
        <v>227</v>
      </c>
      <c r="B86" s="98">
        <v>16</v>
      </c>
      <c r="C86" s="98"/>
      <c r="D86" s="98" t="s">
        <v>308</v>
      </c>
      <c r="E86" s="98" t="s">
        <v>202</v>
      </c>
      <c r="F86" s="98" t="s">
        <v>919</v>
      </c>
      <c r="G86" s="98" t="s">
        <v>320</v>
      </c>
      <c r="H86" s="99">
        <v>193561.49805000002</v>
      </c>
      <c r="I86" s="99">
        <v>193561.5</v>
      </c>
      <c r="J86" s="100">
        <v>126448.5</v>
      </c>
      <c r="K86" s="101">
        <f t="shared" si="2"/>
        <v>67113</v>
      </c>
      <c r="L86" s="102">
        <v>220537.62000000002</v>
      </c>
      <c r="M86" s="96">
        <f t="shared" si="3"/>
        <v>26976.121950000001</v>
      </c>
      <c r="Q86"/>
      <c r="R86"/>
      <c r="S86"/>
      <c r="T86"/>
      <c r="U86"/>
      <c r="V86"/>
      <c r="W86"/>
    </row>
    <row r="87" spans="1:23" x14ac:dyDescent="0.25">
      <c r="A87" s="78" t="s">
        <v>227</v>
      </c>
      <c r="B87" s="98">
        <v>45</v>
      </c>
      <c r="C87" s="98"/>
      <c r="D87" s="98" t="s">
        <v>308</v>
      </c>
      <c r="E87" s="98" t="s">
        <v>202</v>
      </c>
      <c r="F87" s="98" t="s">
        <v>919</v>
      </c>
      <c r="G87" s="98" t="s">
        <v>318</v>
      </c>
      <c r="H87" s="99">
        <v>3396.6</v>
      </c>
      <c r="I87" s="99">
        <v>3396.6</v>
      </c>
      <c r="J87" s="100">
        <v>0</v>
      </c>
      <c r="K87" s="101">
        <f t="shared" si="2"/>
        <v>3396.6</v>
      </c>
      <c r="L87" s="102">
        <v>3000</v>
      </c>
      <c r="M87" s="96">
        <f t="shared" si="3"/>
        <v>-396.59999999999991</v>
      </c>
      <c r="Q87"/>
      <c r="R87"/>
      <c r="S87"/>
      <c r="T87"/>
      <c r="U87"/>
      <c r="V87"/>
      <c r="W87"/>
    </row>
    <row r="88" spans="1:23" x14ac:dyDescent="0.25">
      <c r="A88" s="78" t="s">
        <v>227</v>
      </c>
      <c r="B88" s="98">
        <v>49</v>
      </c>
      <c r="C88" s="98"/>
      <c r="D88" s="98" t="s">
        <v>308</v>
      </c>
      <c r="E88" s="98" t="s">
        <v>202</v>
      </c>
      <c r="F88" s="98" t="s">
        <v>919</v>
      </c>
      <c r="G88" s="98" t="s">
        <v>319</v>
      </c>
      <c r="H88" s="99">
        <v>3116</v>
      </c>
      <c r="I88" s="99">
        <v>3116</v>
      </c>
      <c r="J88" s="100">
        <v>2635.3</v>
      </c>
      <c r="K88" s="101">
        <f t="shared" si="2"/>
        <v>480.69999999999982</v>
      </c>
      <c r="L88" s="102">
        <v>4000</v>
      </c>
      <c r="M88" s="96">
        <f t="shared" si="3"/>
        <v>884</v>
      </c>
      <c r="Q88"/>
      <c r="R88"/>
      <c r="S88"/>
      <c r="T88"/>
      <c r="U88"/>
      <c r="V88"/>
      <c r="W88"/>
    </row>
    <row r="89" spans="1:23" x14ac:dyDescent="0.25">
      <c r="A89" s="78" t="s">
        <v>227</v>
      </c>
      <c r="B89" s="98">
        <v>400</v>
      </c>
      <c r="C89" s="98" t="s">
        <v>228</v>
      </c>
      <c r="D89" s="98" t="s">
        <v>308</v>
      </c>
      <c r="E89" s="98" t="s">
        <v>202</v>
      </c>
      <c r="F89" s="98" t="s">
        <v>919</v>
      </c>
      <c r="G89" s="98" t="s">
        <v>332</v>
      </c>
      <c r="H89" s="99">
        <v>0</v>
      </c>
      <c r="I89" s="99">
        <v>6977.75</v>
      </c>
      <c r="J89" s="100">
        <v>5515.25</v>
      </c>
      <c r="K89" s="101">
        <f t="shared" si="2"/>
        <v>1462.5</v>
      </c>
      <c r="L89" s="102">
        <v>7164</v>
      </c>
      <c r="M89" s="96">
        <f t="shared" si="3"/>
        <v>7164</v>
      </c>
      <c r="Q89"/>
      <c r="R89"/>
      <c r="S89"/>
      <c r="T89"/>
      <c r="U89"/>
      <c r="V89"/>
      <c r="W89"/>
    </row>
    <row r="90" spans="1:23" x14ac:dyDescent="0.25">
      <c r="A90" s="78" t="s">
        <v>229</v>
      </c>
      <c r="B90" s="98">
        <v>4</v>
      </c>
      <c r="C90" s="98"/>
      <c r="D90" s="98" t="s">
        <v>303</v>
      </c>
      <c r="E90" s="98" t="s">
        <v>202</v>
      </c>
      <c r="F90" s="98" t="s">
        <v>919</v>
      </c>
      <c r="G90" s="98" t="s">
        <v>317</v>
      </c>
      <c r="H90" s="99">
        <v>7500</v>
      </c>
      <c r="I90" s="99">
        <v>7500</v>
      </c>
      <c r="J90" s="100">
        <v>0</v>
      </c>
      <c r="K90" s="101">
        <f t="shared" si="2"/>
        <v>7500</v>
      </c>
      <c r="L90" s="102">
        <v>7500</v>
      </c>
      <c r="M90" s="96">
        <f t="shared" si="3"/>
        <v>0</v>
      </c>
      <c r="Q90"/>
      <c r="R90"/>
      <c r="S90"/>
      <c r="T90"/>
      <c r="U90"/>
      <c r="V90"/>
      <c r="W90"/>
    </row>
    <row r="91" spans="1:23" x14ac:dyDescent="0.25">
      <c r="A91" s="78" t="s">
        <v>229</v>
      </c>
      <c r="B91" s="98">
        <v>49</v>
      </c>
      <c r="C91" s="98"/>
      <c r="D91" s="98" t="s">
        <v>303</v>
      </c>
      <c r="E91" s="98" t="s">
        <v>202</v>
      </c>
      <c r="F91" s="98" t="s">
        <v>919</v>
      </c>
      <c r="G91" s="98" t="s">
        <v>319</v>
      </c>
      <c r="H91" s="99">
        <v>36099</v>
      </c>
      <c r="I91" s="99">
        <v>171018.96</v>
      </c>
      <c r="J91" s="100">
        <v>128314.44</v>
      </c>
      <c r="K91" s="101">
        <f t="shared" si="2"/>
        <v>42704.51999999999</v>
      </c>
      <c r="L91" s="102">
        <v>171000</v>
      </c>
      <c r="M91" s="96">
        <f t="shared" si="3"/>
        <v>134901</v>
      </c>
      <c r="Q91"/>
      <c r="R91"/>
      <c r="S91"/>
      <c r="T91"/>
      <c r="U91"/>
      <c r="V91"/>
      <c r="W91"/>
    </row>
    <row r="92" spans="1:23" x14ac:dyDescent="0.25">
      <c r="A92" s="78" t="s">
        <v>230</v>
      </c>
      <c r="B92" s="98">
        <v>4</v>
      </c>
      <c r="C92" s="98"/>
      <c r="D92" s="98" t="s">
        <v>289</v>
      </c>
      <c r="E92" s="98" t="s">
        <v>202</v>
      </c>
      <c r="F92" s="98" t="s">
        <v>919</v>
      </c>
      <c r="G92" s="98" t="s">
        <v>317</v>
      </c>
      <c r="H92" s="99">
        <v>4239.63</v>
      </c>
      <c r="I92" s="99">
        <v>4239.63</v>
      </c>
      <c r="J92" s="100">
        <v>0</v>
      </c>
      <c r="K92" s="101">
        <f t="shared" si="2"/>
        <v>4239.63</v>
      </c>
      <c r="L92" s="102">
        <v>4250</v>
      </c>
      <c r="M92" s="96">
        <f t="shared" si="3"/>
        <v>10.369999999999891</v>
      </c>
      <c r="Q92"/>
      <c r="R92"/>
      <c r="S92"/>
      <c r="T92"/>
      <c r="U92"/>
      <c r="V92"/>
      <c r="W92"/>
    </row>
    <row r="93" spans="1:23" x14ac:dyDescent="0.25">
      <c r="A93" s="78" t="s">
        <v>230</v>
      </c>
      <c r="B93" s="98">
        <v>15</v>
      </c>
      <c r="C93" s="98"/>
      <c r="D93" s="98" t="s">
        <v>289</v>
      </c>
      <c r="E93" s="98" t="s">
        <v>202</v>
      </c>
      <c r="F93" s="98" t="s">
        <v>919</v>
      </c>
      <c r="G93" s="98" t="s">
        <v>321</v>
      </c>
      <c r="H93" s="99">
        <v>8200</v>
      </c>
      <c r="I93" s="99">
        <v>8200</v>
      </c>
      <c r="J93" s="100">
        <v>0</v>
      </c>
      <c r="K93" s="101">
        <f t="shared" si="2"/>
        <v>8200</v>
      </c>
      <c r="L93" s="102">
        <v>8200</v>
      </c>
      <c r="M93" s="96">
        <f t="shared" si="3"/>
        <v>0</v>
      </c>
      <c r="Q93"/>
      <c r="R93"/>
      <c r="S93"/>
      <c r="T93"/>
      <c r="U93"/>
      <c r="V93"/>
      <c r="W93"/>
    </row>
    <row r="94" spans="1:23" x14ac:dyDescent="0.25">
      <c r="A94" s="78" t="s">
        <v>230</v>
      </c>
      <c r="B94" s="98">
        <v>45</v>
      </c>
      <c r="C94" s="98"/>
      <c r="D94" s="98" t="s">
        <v>289</v>
      </c>
      <c r="E94" s="98" t="s">
        <v>202</v>
      </c>
      <c r="F94" s="98" t="s">
        <v>919</v>
      </c>
      <c r="G94" s="98" t="s">
        <v>318</v>
      </c>
      <c r="H94" s="99">
        <v>1560.6000000000001</v>
      </c>
      <c r="I94" s="99">
        <v>1560.6</v>
      </c>
      <c r="J94" s="100">
        <v>0</v>
      </c>
      <c r="K94" s="101">
        <f t="shared" si="2"/>
        <v>1560.6</v>
      </c>
      <c r="L94" s="102">
        <v>1600</v>
      </c>
      <c r="M94" s="96">
        <f t="shared" si="3"/>
        <v>39.399999999999864</v>
      </c>
      <c r="Q94"/>
      <c r="R94"/>
      <c r="S94"/>
      <c r="T94"/>
      <c r="U94"/>
      <c r="V94"/>
      <c r="W94"/>
    </row>
    <row r="95" spans="1:23" x14ac:dyDescent="0.25">
      <c r="A95" s="78" t="s">
        <v>230</v>
      </c>
      <c r="B95" s="98">
        <v>49</v>
      </c>
      <c r="C95" s="98"/>
      <c r="D95" s="98" t="s">
        <v>289</v>
      </c>
      <c r="E95" s="98" t="s">
        <v>202</v>
      </c>
      <c r="F95" s="98" t="s">
        <v>919</v>
      </c>
      <c r="G95" s="98" t="s">
        <v>319</v>
      </c>
      <c r="H95" s="99">
        <v>93193</v>
      </c>
      <c r="I95" s="99">
        <v>31781.41</v>
      </c>
      <c r="J95" s="100">
        <v>31781.41</v>
      </c>
      <c r="K95" s="101">
        <f t="shared" si="2"/>
        <v>0</v>
      </c>
      <c r="L95" s="102">
        <v>35425</v>
      </c>
      <c r="M95" s="96">
        <f t="shared" si="3"/>
        <v>-57768</v>
      </c>
      <c r="Q95"/>
      <c r="R95"/>
      <c r="S95"/>
      <c r="T95"/>
      <c r="U95"/>
      <c r="V95"/>
      <c r="W95"/>
    </row>
    <row r="96" spans="1:23" x14ac:dyDescent="0.25">
      <c r="A96" s="78" t="s">
        <v>231</v>
      </c>
      <c r="B96" s="98">
        <v>2</v>
      </c>
      <c r="C96" s="98"/>
      <c r="D96" s="98" t="s">
        <v>310</v>
      </c>
      <c r="E96" s="98" t="s">
        <v>886</v>
      </c>
      <c r="F96" s="93" t="s">
        <v>920</v>
      </c>
      <c r="G96" s="98" t="s">
        <v>316</v>
      </c>
      <c r="H96" s="99">
        <v>81518.225999999995</v>
      </c>
      <c r="I96" s="99">
        <v>83147.490000000005</v>
      </c>
      <c r="J96" s="100">
        <v>28067.25</v>
      </c>
      <c r="K96" s="101">
        <f t="shared" si="2"/>
        <v>55080.240000000005</v>
      </c>
      <c r="L96" s="102">
        <v>65000</v>
      </c>
      <c r="M96" s="96">
        <f t="shared" si="3"/>
        <v>-16518.225999999995</v>
      </c>
      <c r="Q96"/>
      <c r="R96"/>
      <c r="S96"/>
      <c r="T96"/>
      <c r="U96"/>
      <c r="V96"/>
      <c r="W96"/>
    </row>
    <row r="97" spans="1:23" x14ac:dyDescent="0.25">
      <c r="A97" s="78" t="s">
        <v>231</v>
      </c>
      <c r="B97" s="98">
        <v>4</v>
      </c>
      <c r="C97" s="98"/>
      <c r="D97" s="98" t="s">
        <v>310</v>
      </c>
      <c r="E97" s="98" t="s">
        <v>886</v>
      </c>
      <c r="F97" s="98" t="s">
        <v>919</v>
      </c>
      <c r="G97" s="98" t="s">
        <v>317</v>
      </c>
      <c r="H97" s="99">
        <v>125882.28</v>
      </c>
      <c r="I97" s="99">
        <v>96277.08</v>
      </c>
      <c r="J97" s="100">
        <v>100358.54</v>
      </c>
      <c r="K97" s="101">
        <f t="shared" si="2"/>
        <v>-4081.4599999999919</v>
      </c>
      <c r="L97" s="102">
        <v>130000</v>
      </c>
      <c r="M97" s="96">
        <f t="shared" si="3"/>
        <v>4117.7200000000012</v>
      </c>
      <c r="Q97"/>
      <c r="R97"/>
      <c r="S97"/>
      <c r="T97"/>
      <c r="U97"/>
      <c r="V97"/>
      <c r="W97"/>
    </row>
    <row r="98" spans="1:23" x14ac:dyDescent="0.25">
      <c r="A98" s="78" t="s">
        <v>231</v>
      </c>
      <c r="B98" s="98">
        <v>12</v>
      </c>
      <c r="C98" s="98"/>
      <c r="D98" s="98" t="s">
        <v>310</v>
      </c>
      <c r="E98" s="98" t="s">
        <v>886</v>
      </c>
      <c r="F98" s="98" t="s">
        <v>919</v>
      </c>
      <c r="G98" s="98" t="s">
        <v>334</v>
      </c>
      <c r="H98" s="99">
        <v>3131056.5120000001</v>
      </c>
      <c r="I98" s="99">
        <v>3088914.51</v>
      </c>
      <c r="J98" s="100">
        <v>2047679.97</v>
      </c>
      <c r="K98" s="101">
        <f t="shared" si="2"/>
        <v>1041234.5399999998</v>
      </c>
      <c r="L98" s="102">
        <v>3202294.9940000004</v>
      </c>
      <c r="M98" s="96">
        <f t="shared" si="3"/>
        <v>71238.482000000309</v>
      </c>
      <c r="Q98"/>
      <c r="R98"/>
      <c r="S98"/>
      <c r="T98"/>
      <c r="U98"/>
      <c r="V98"/>
      <c r="W98"/>
    </row>
    <row r="99" spans="1:23" x14ac:dyDescent="0.25">
      <c r="A99" s="78" t="s">
        <v>231</v>
      </c>
      <c r="B99" s="98">
        <v>13</v>
      </c>
      <c r="C99" s="98"/>
      <c r="D99" s="98" t="s">
        <v>310</v>
      </c>
      <c r="E99" s="98" t="s">
        <v>886</v>
      </c>
      <c r="F99" s="98" t="s">
        <v>919</v>
      </c>
      <c r="G99" s="98" t="s">
        <v>335</v>
      </c>
      <c r="H99" s="99">
        <v>4716560.7367499992</v>
      </c>
      <c r="I99" s="99">
        <v>4498891.46</v>
      </c>
      <c r="J99" s="100">
        <v>2952180.67</v>
      </c>
      <c r="K99" s="101">
        <f t="shared" si="2"/>
        <v>1546710.79</v>
      </c>
      <c r="L99" s="102">
        <v>4763329.6799999988</v>
      </c>
      <c r="M99" s="96">
        <f t="shared" si="3"/>
        <v>46768.943249999546</v>
      </c>
      <c r="Q99"/>
      <c r="R99"/>
      <c r="S99"/>
      <c r="T99"/>
      <c r="U99"/>
      <c r="V99"/>
      <c r="W99"/>
    </row>
    <row r="100" spans="1:23" x14ac:dyDescent="0.25">
      <c r="A100" s="78" t="s">
        <v>231</v>
      </c>
      <c r="B100" s="98">
        <v>14</v>
      </c>
      <c r="C100" s="98"/>
      <c r="D100" s="98" t="s">
        <v>310</v>
      </c>
      <c r="E100" s="98" t="s">
        <v>886</v>
      </c>
      <c r="F100" s="98" t="s">
        <v>919</v>
      </c>
      <c r="G100" s="98" t="s">
        <v>336</v>
      </c>
      <c r="H100" s="99">
        <v>291844.25</v>
      </c>
      <c r="I100" s="99">
        <v>228595.09</v>
      </c>
      <c r="J100" s="100">
        <v>144238.75</v>
      </c>
      <c r="K100" s="101">
        <f t="shared" si="2"/>
        <v>84356.34</v>
      </c>
      <c r="L100" s="102">
        <v>270000</v>
      </c>
      <c r="M100" s="96">
        <f t="shared" si="3"/>
        <v>-21844.25</v>
      </c>
      <c r="Q100"/>
      <c r="R100"/>
      <c r="S100"/>
      <c r="T100"/>
      <c r="U100"/>
      <c r="V100"/>
      <c r="W100"/>
    </row>
    <row r="101" spans="1:23" x14ac:dyDescent="0.25">
      <c r="A101" s="78" t="s">
        <v>231</v>
      </c>
      <c r="B101" s="98">
        <v>16</v>
      </c>
      <c r="C101" s="98"/>
      <c r="D101" s="98" t="s">
        <v>310</v>
      </c>
      <c r="E101" s="98" t="s">
        <v>886</v>
      </c>
      <c r="F101" s="98" t="s">
        <v>919</v>
      </c>
      <c r="G101" s="98" t="s">
        <v>320</v>
      </c>
      <c r="H101" s="99">
        <v>197076.76826250006</v>
      </c>
      <c r="I101" s="99">
        <v>235943.77</v>
      </c>
      <c r="J101" s="100">
        <v>167513.5</v>
      </c>
      <c r="K101" s="101">
        <f t="shared" si="2"/>
        <v>68430.26999999999</v>
      </c>
      <c r="L101" s="102">
        <v>254428.166</v>
      </c>
      <c r="M101" s="96">
        <f t="shared" si="3"/>
        <v>57351.397737499938</v>
      </c>
      <c r="Q101"/>
      <c r="R101"/>
      <c r="S101"/>
      <c r="T101"/>
      <c r="U101"/>
      <c r="V101"/>
      <c r="W101"/>
    </row>
    <row r="102" spans="1:23" x14ac:dyDescent="0.25">
      <c r="A102" s="78" t="s">
        <v>231</v>
      </c>
      <c r="B102" s="98">
        <v>45</v>
      </c>
      <c r="C102" s="98"/>
      <c r="D102" s="98" t="s">
        <v>310</v>
      </c>
      <c r="E102" s="98" t="s">
        <v>886</v>
      </c>
      <c r="F102" s="98" t="s">
        <v>919</v>
      </c>
      <c r="G102" s="98" t="s">
        <v>318</v>
      </c>
      <c r="H102" s="99">
        <v>241887.41039999999</v>
      </c>
      <c r="I102" s="99">
        <v>265785.09999999998</v>
      </c>
      <c r="J102" s="100">
        <v>134739.59</v>
      </c>
      <c r="K102" s="101">
        <f t="shared" si="2"/>
        <v>131045.50999999998</v>
      </c>
      <c r="L102" s="208">
        <v>217655</v>
      </c>
      <c r="M102" s="96">
        <f t="shared" si="3"/>
        <v>-24232.410399999993</v>
      </c>
      <c r="Q102"/>
      <c r="R102"/>
      <c r="S102"/>
      <c r="T102"/>
      <c r="U102"/>
      <c r="V102"/>
      <c r="W102"/>
    </row>
    <row r="103" spans="1:23" x14ac:dyDescent="0.25">
      <c r="A103" s="78" t="s">
        <v>231</v>
      </c>
      <c r="B103" s="98">
        <v>46</v>
      </c>
      <c r="C103" s="98"/>
      <c r="D103" s="98" t="s">
        <v>310</v>
      </c>
      <c r="E103" s="98" t="s">
        <v>886</v>
      </c>
      <c r="F103" s="98" t="s">
        <v>919</v>
      </c>
      <c r="G103" s="98" t="s">
        <v>338</v>
      </c>
      <c r="H103" s="99">
        <v>0</v>
      </c>
      <c r="I103" s="99">
        <v>51750</v>
      </c>
      <c r="J103" s="100">
        <v>11340.72</v>
      </c>
      <c r="K103" s="101">
        <f t="shared" si="2"/>
        <v>40409.279999999999</v>
      </c>
      <c r="L103" s="102">
        <v>6000</v>
      </c>
      <c r="M103" s="96">
        <f t="shared" si="3"/>
        <v>6000</v>
      </c>
      <c r="Q103"/>
      <c r="R103"/>
      <c r="S103"/>
      <c r="T103"/>
      <c r="U103"/>
      <c r="V103"/>
      <c r="W103"/>
    </row>
    <row r="104" spans="1:23" x14ac:dyDescent="0.25">
      <c r="A104" s="78" t="s">
        <v>231</v>
      </c>
      <c r="B104" s="98">
        <v>48</v>
      </c>
      <c r="C104" s="98"/>
      <c r="D104" s="98" t="s">
        <v>310</v>
      </c>
      <c r="E104" s="98" t="s">
        <v>886</v>
      </c>
      <c r="F104" s="98" t="s">
        <v>919</v>
      </c>
      <c r="G104" s="98" t="s">
        <v>340</v>
      </c>
      <c r="H104" s="99">
        <v>81355.852800000008</v>
      </c>
      <c r="I104" s="99">
        <v>117951.26</v>
      </c>
      <c r="J104" s="100">
        <v>77354.850000000006</v>
      </c>
      <c r="K104" s="101">
        <f t="shared" si="2"/>
        <v>40596.409999999989</v>
      </c>
      <c r="L104" s="102">
        <v>85000</v>
      </c>
      <c r="M104" s="96">
        <f t="shared" si="3"/>
        <v>3644.1471999999922</v>
      </c>
      <c r="Q104"/>
      <c r="R104"/>
      <c r="S104"/>
      <c r="T104"/>
      <c r="U104"/>
      <c r="V104"/>
      <c r="W104"/>
    </row>
    <row r="105" spans="1:23" x14ac:dyDescent="0.25">
      <c r="A105" s="78" t="s">
        <v>231</v>
      </c>
      <c r="B105" s="98">
        <v>49</v>
      </c>
      <c r="C105" s="98"/>
      <c r="D105" s="98" t="s">
        <v>310</v>
      </c>
      <c r="E105" s="98" t="s">
        <v>886</v>
      </c>
      <c r="F105" s="98" t="s">
        <v>919</v>
      </c>
      <c r="G105" s="98" t="s">
        <v>341</v>
      </c>
      <c r="H105" s="99">
        <v>289007</v>
      </c>
      <c r="I105" s="99">
        <v>328416.34000000003</v>
      </c>
      <c r="J105" s="100">
        <v>257783.08</v>
      </c>
      <c r="K105" s="101">
        <f t="shared" si="2"/>
        <v>70633.260000000038</v>
      </c>
      <c r="L105" s="102">
        <v>355000</v>
      </c>
      <c r="M105" s="96">
        <f t="shared" si="3"/>
        <v>65993</v>
      </c>
      <c r="Q105"/>
      <c r="R105"/>
      <c r="S105"/>
      <c r="T105"/>
      <c r="U105"/>
      <c r="V105"/>
      <c r="W105"/>
    </row>
    <row r="106" spans="1:23" x14ac:dyDescent="0.25">
      <c r="A106" s="78" t="s">
        <v>231</v>
      </c>
      <c r="B106" s="98">
        <v>410</v>
      </c>
      <c r="C106" s="98"/>
      <c r="D106" s="98" t="s">
        <v>310</v>
      </c>
      <c r="E106" s="98" t="s">
        <v>886</v>
      </c>
      <c r="F106" s="98" t="s">
        <v>919</v>
      </c>
      <c r="G106" s="98" t="s">
        <v>337</v>
      </c>
      <c r="H106" s="99">
        <v>0</v>
      </c>
      <c r="I106" s="99">
        <v>28870.55</v>
      </c>
      <c r="J106" s="100">
        <v>18291.8</v>
      </c>
      <c r="K106" s="101">
        <f t="shared" si="2"/>
        <v>10578.75</v>
      </c>
      <c r="L106" s="102">
        <v>0</v>
      </c>
      <c r="M106" s="96">
        <f t="shared" si="3"/>
        <v>0</v>
      </c>
      <c r="Q106"/>
      <c r="R106"/>
      <c r="S106"/>
      <c r="T106"/>
      <c r="U106"/>
      <c r="V106"/>
      <c r="W106"/>
    </row>
    <row r="107" spans="1:23" x14ac:dyDescent="0.25">
      <c r="A107" s="78" t="s">
        <v>231</v>
      </c>
      <c r="B107" s="98">
        <v>471</v>
      </c>
      <c r="C107" s="98"/>
      <c r="D107" s="98" t="s">
        <v>310</v>
      </c>
      <c r="E107" s="98" t="s">
        <v>886</v>
      </c>
      <c r="F107" s="98" t="s">
        <v>919</v>
      </c>
      <c r="G107" s="98" t="s">
        <v>339</v>
      </c>
      <c r="H107" s="99">
        <v>1040.4000000000001</v>
      </c>
      <c r="I107" s="99">
        <v>1040.4000000000001</v>
      </c>
      <c r="J107" s="100">
        <v>0</v>
      </c>
      <c r="K107" s="101">
        <f t="shared" si="2"/>
        <v>1040.4000000000001</v>
      </c>
      <c r="L107" s="102">
        <v>0</v>
      </c>
      <c r="M107" s="96">
        <f t="shared" si="3"/>
        <v>-1040.4000000000001</v>
      </c>
      <c r="Q107"/>
      <c r="R107"/>
      <c r="S107"/>
      <c r="T107"/>
      <c r="U107"/>
      <c r="V107"/>
      <c r="W107"/>
    </row>
    <row r="108" spans="1:23" x14ac:dyDescent="0.25">
      <c r="A108" s="78" t="s">
        <v>232</v>
      </c>
      <c r="B108" s="98">
        <v>2</v>
      </c>
      <c r="C108" s="98"/>
      <c r="D108" s="98" t="s">
        <v>297</v>
      </c>
      <c r="E108" s="98" t="s">
        <v>886</v>
      </c>
      <c r="F108" s="93" t="s">
        <v>920</v>
      </c>
      <c r="G108" s="98" t="s">
        <v>316</v>
      </c>
      <c r="H108" s="99">
        <v>0</v>
      </c>
      <c r="I108" s="99">
        <v>3586.73</v>
      </c>
      <c r="J108" s="100">
        <v>3586.73</v>
      </c>
      <c r="K108" s="101">
        <f t="shared" si="2"/>
        <v>0</v>
      </c>
      <c r="L108" s="102">
        <v>5000</v>
      </c>
      <c r="M108" s="96">
        <f t="shared" si="3"/>
        <v>5000</v>
      </c>
      <c r="Q108"/>
      <c r="R108"/>
      <c r="S108"/>
      <c r="T108"/>
      <c r="U108"/>
      <c r="V108"/>
      <c r="W108"/>
    </row>
    <row r="109" spans="1:23" x14ac:dyDescent="0.25">
      <c r="A109" s="78" t="s">
        <v>232</v>
      </c>
      <c r="B109" s="98">
        <v>4</v>
      </c>
      <c r="C109" s="98"/>
      <c r="D109" s="98" t="s">
        <v>297</v>
      </c>
      <c r="E109" s="98" t="s">
        <v>886</v>
      </c>
      <c r="F109" s="98" t="s">
        <v>919</v>
      </c>
      <c r="G109" s="98" t="s">
        <v>317</v>
      </c>
      <c r="H109" s="99">
        <v>53424.54</v>
      </c>
      <c r="I109" s="99">
        <v>27364.59</v>
      </c>
      <c r="J109" s="100">
        <v>29239.279999999999</v>
      </c>
      <c r="K109" s="101">
        <f t="shared" si="2"/>
        <v>-1874.6899999999987</v>
      </c>
      <c r="L109" s="208">
        <v>87500</v>
      </c>
      <c r="M109" s="96">
        <f t="shared" si="3"/>
        <v>34075.46</v>
      </c>
      <c r="Q109"/>
      <c r="R109"/>
      <c r="S109"/>
      <c r="T109"/>
      <c r="U109"/>
      <c r="V109"/>
      <c r="W109"/>
    </row>
    <row r="110" spans="1:23" x14ac:dyDescent="0.25">
      <c r="A110" s="78" t="s">
        <v>232</v>
      </c>
      <c r="B110" s="98">
        <v>4</v>
      </c>
      <c r="C110" s="98" t="s">
        <v>233</v>
      </c>
      <c r="D110" s="98" t="s">
        <v>297</v>
      </c>
      <c r="E110" s="98" t="s">
        <v>886</v>
      </c>
      <c r="F110" s="98" t="s">
        <v>919</v>
      </c>
      <c r="G110" s="98" t="s">
        <v>342</v>
      </c>
      <c r="H110" s="99">
        <v>0</v>
      </c>
      <c r="I110" s="99">
        <v>0</v>
      </c>
      <c r="J110" s="100">
        <v>0</v>
      </c>
      <c r="K110" s="101">
        <f t="shared" si="2"/>
        <v>0</v>
      </c>
      <c r="L110" s="102">
        <v>1550</v>
      </c>
      <c r="M110" s="96">
        <f t="shared" si="3"/>
        <v>1550</v>
      </c>
      <c r="Q110"/>
      <c r="R110"/>
      <c r="S110"/>
      <c r="T110"/>
      <c r="U110"/>
      <c r="V110"/>
      <c r="W110"/>
    </row>
    <row r="111" spans="1:23" x14ac:dyDescent="0.25">
      <c r="A111" s="78" t="s">
        <v>232</v>
      </c>
      <c r="B111" s="98">
        <v>15</v>
      </c>
      <c r="C111" s="98"/>
      <c r="D111" s="98" t="s">
        <v>297</v>
      </c>
      <c r="E111" s="98" t="s">
        <v>886</v>
      </c>
      <c r="F111" s="98" t="s">
        <v>919</v>
      </c>
      <c r="G111" s="98" t="s">
        <v>321</v>
      </c>
      <c r="H111" s="99">
        <v>1226425.3535</v>
      </c>
      <c r="I111" s="99">
        <v>1236025.3500000001</v>
      </c>
      <c r="J111" s="100">
        <v>815061.67</v>
      </c>
      <c r="K111" s="101">
        <f t="shared" si="2"/>
        <v>420963.68000000005</v>
      </c>
      <c r="L111" s="102">
        <v>1286910.129</v>
      </c>
      <c r="M111" s="96">
        <f t="shared" si="3"/>
        <v>60484.775499999989</v>
      </c>
      <c r="Q111"/>
      <c r="R111"/>
      <c r="S111"/>
      <c r="T111"/>
      <c r="U111"/>
      <c r="V111"/>
      <c r="W111"/>
    </row>
    <row r="112" spans="1:23" x14ac:dyDescent="0.25">
      <c r="A112" s="78" t="s">
        <v>232</v>
      </c>
      <c r="B112" s="98">
        <v>16</v>
      </c>
      <c r="C112" s="98"/>
      <c r="D112" s="98" t="s">
        <v>297</v>
      </c>
      <c r="E112" s="98" t="s">
        <v>886</v>
      </c>
      <c r="F112" s="98" t="s">
        <v>919</v>
      </c>
      <c r="G112" s="98" t="s">
        <v>320</v>
      </c>
      <c r="H112" s="99">
        <v>360798.53600625007</v>
      </c>
      <c r="I112" s="99">
        <v>418798.54</v>
      </c>
      <c r="J112" s="100">
        <v>296163.96000000002</v>
      </c>
      <c r="K112" s="101">
        <f t="shared" si="2"/>
        <v>122634.57999999996</v>
      </c>
      <c r="L112" s="102">
        <v>396139.33899999992</v>
      </c>
      <c r="M112" s="96">
        <f t="shared" si="3"/>
        <v>35340.80299374985</v>
      </c>
      <c r="Q112"/>
      <c r="R112"/>
      <c r="S112"/>
      <c r="T112"/>
      <c r="U112"/>
      <c r="V112"/>
      <c r="W112"/>
    </row>
    <row r="113" spans="1:23" x14ac:dyDescent="0.25">
      <c r="A113" s="78" t="s">
        <v>232</v>
      </c>
      <c r="B113" s="98">
        <v>45</v>
      </c>
      <c r="C113" s="98"/>
      <c r="D113" s="98" t="s">
        <v>297</v>
      </c>
      <c r="E113" s="98" t="s">
        <v>886</v>
      </c>
      <c r="F113" s="98" t="s">
        <v>919</v>
      </c>
      <c r="G113" s="98" t="s">
        <v>318</v>
      </c>
      <c r="H113" s="99">
        <v>6521.4720000000007</v>
      </c>
      <c r="I113" s="99">
        <v>27030.44</v>
      </c>
      <c r="J113" s="100">
        <v>26788.400000000001</v>
      </c>
      <c r="K113" s="101">
        <f t="shared" si="2"/>
        <v>242.03999999999724</v>
      </c>
      <c r="L113" s="102">
        <v>20000</v>
      </c>
      <c r="M113" s="96">
        <f t="shared" si="3"/>
        <v>13478.527999999998</v>
      </c>
      <c r="Q113"/>
      <c r="R113"/>
      <c r="S113"/>
      <c r="T113"/>
      <c r="U113"/>
      <c r="V113"/>
      <c r="W113"/>
    </row>
    <row r="114" spans="1:23" x14ac:dyDescent="0.25">
      <c r="A114" s="78" t="s">
        <v>232</v>
      </c>
      <c r="B114" s="98">
        <v>49</v>
      </c>
      <c r="C114" s="98"/>
      <c r="D114" s="98" t="s">
        <v>297</v>
      </c>
      <c r="E114" s="98" t="s">
        <v>886</v>
      </c>
      <c r="F114" s="98" t="s">
        <v>919</v>
      </c>
      <c r="G114" s="98" t="s">
        <v>319</v>
      </c>
      <c r="H114" s="99">
        <v>747932</v>
      </c>
      <c r="I114" s="99">
        <v>762546.54</v>
      </c>
      <c r="J114" s="100">
        <v>589822.30000000005</v>
      </c>
      <c r="K114" s="101">
        <f t="shared" si="2"/>
        <v>172724.24</v>
      </c>
      <c r="L114" s="102">
        <v>923593</v>
      </c>
      <c r="M114" s="96">
        <f t="shared" si="3"/>
        <v>175661</v>
      </c>
      <c r="Q114"/>
      <c r="R114"/>
      <c r="S114"/>
      <c r="T114"/>
      <c r="U114"/>
      <c r="V114"/>
      <c r="W114"/>
    </row>
    <row r="115" spans="1:23" x14ac:dyDescent="0.25">
      <c r="A115" s="78" t="s">
        <v>232</v>
      </c>
      <c r="B115" s="98">
        <v>471</v>
      </c>
      <c r="C115" s="98"/>
      <c r="D115" s="98" t="s">
        <v>297</v>
      </c>
      <c r="E115" s="98" t="s">
        <v>886</v>
      </c>
      <c r="F115" s="98" t="s">
        <v>919</v>
      </c>
      <c r="G115" s="98" t="s">
        <v>343</v>
      </c>
      <c r="H115" s="99">
        <v>19767.599999999999</v>
      </c>
      <c r="I115" s="99">
        <v>19767.599999999999</v>
      </c>
      <c r="J115" s="100">
        <v>0</v>
      </c>
      <c r="K115" s="101">
        <f t="shared" si="2"/>
        <v>19767.599999999999</v>
      </c>
      <c r="L115" s="102">
        <v>0</v>
      </c>
      <c r="M115" s="96">
        <f t="shared" si="3"/>
        <v>-19767.599999999999</v>
      </c>
      <c r="Q115"/>
      <c r="R115"/>
      <c r="S115"/>
      <c r="T115"/>
      <c r="U115"/>
      <c r="V115"/>
      <c r="W115"/>
    </row>
    <row r="116" spans="1:23" x14ac:dyDescent="0.25">
      <c r="A116" s="78" t="s">
        <v>234</v>
      </c>
      <c r="B116" s="98">
        <v>49</v>
      </c>
      <c r="C116" s="98"/>
      <c r="D116" s="98" t="s">
        <v>294</v>
      </c>
      <c r="E116" s="98" t="s">
        <v>886</v>
      </c>
      <c r="F116" s="98" t="s">
        <v>919</v>
      </c>
      <c r="G116" s="98" t="s">
        <v>319</v>
      </c>
      <c r="H116" s="99">
        <v>374094</v>
      </c>
      <c r="I116" s="99">
        <v>369153.26</v>
      </c>
      <c r="J116" s="100">
        <v>295322.64</v>
      </c>
      <c r="K116" s="101">
        <f t="shared" si="2"/>
        <v>73830.62</v>
      </c>
      <c r="L116" s="102">
        <v>356816</v>
      </c>
      <c r="M116" s="96">
        <f t="shared" si="3"/>
        <v>-17278</v>
      </c>
      <c r="Q116"/>
      <c r="R116"/>
      <c r="S116"/>
      <c r="T116"/>
      <c r="U116"/>
      <c r="V116"/>
      <c r="W116"/>
    </row>
    <row r="117" spans="1:23" x14ac:dyDescent="0.25">
      <c r="A117" s="78" t="s">
        <v>235</v>
      </c>
      <c r="B117" s="98">
        <v>2</v>
      </c>
      <c r="C117" s="98"/>
      <c r="D117" s="98" t="s">
        <v>311</v>
      </c>
      <c r="E117" s="98" t="s">
        <v>886</v>
      </c>
      <c r="F117" s="93" t="s">
        <v>920</v>
      </c>
      <c r="G117" s="98" t="s">
        <v>316</v>
      </c>
      <c r="H117" s="99">
        <v>0</v>
      </c>
      <c r="I117" s="99">
        <v>0</v>
      </c>
      <c r="J117" s="100">
        <v>0</v>
      </c>
      <c r="K117" s="101">
        <f t="shared" si="2"/>
        <v>0</v>
      </c>
      <c r="L117" s="102">
        <v>0</v>
      </c>
      <c r="M117" s="96">
        <f t="shared" si="3"/>
        <v>0</v>
      </c>
      <c r="Q117"/>
      <c r="R117"/>
      <c r="S117"/>
      <c r="T117"/>
      <c r="U117"/>
      <c r="V117"/>
      <c r="W117"/>
    </row>
    <row r="118" spans="1:23" x14ac:dyDescent="0.25">
      <c r="A118" s="78" t="s">
        <v>235</v>
      </c>
      <c r="B118" s="98">
        <v>4</v>
      </c>
      <c r="C118" s="98"/>
      <c r="D118" s="98" t="s">
        <v>311</v>
      </c>
      <c r="E118" s="98" t="s">
        <v>886</v>
      </c>
      <c r="F118" s="98" t="s">
        <v>919</v>
      </c>
      <c r="G118" s="98" t="s">
        <v>317</v>
      </c>
      <c r="H118" s="99">
        <v>0</v>
      </c>
      <c r="I118" s="99">
        <v>0</v>
      </c>
      <c r="J118" s="100">
        <v>0</v>
      </c>
      <c r="K118" s="101">
        <f t="shared" si="2"/>
        <v>0</v>
      </c>
      <c r="L118" s="102">
        <v>0</v>
      </c>
      <c r="M118" s="96">
        <f t="shared" si="3"/>
        <v>0</v>
      </c>
    </row>
    <row r="119" spans="1:23" x14ac:dyDescent="0.25">
      <c r="A119" s="78" t="s">
        <v>235</v>
      </c>
      <c r="B119" s="98">
        <v>15</v>
      </c>
      <c r="C119" s="98"/>
      <c r="D119" s="98" t="s">
        <v>311</v>
      </c>
      <c r="E119" s="98" t="s">
        <v>886</v>
      </c>
      <c r="F119" s="98" t="s">
        <v>919</v>
      </c>
      <c r="G119" s="98" t="s">
        <v>321</v>
      </c>
      <c r="H119" s="99">
        <v>0</v>
      </c>
      <c r="I119" s="99">
        <v>0</v>
      </c>
      <c r="J119" s="100">
        <v>0</v>
      </c>
      <c r="K119" s="101">
        <f t="shared" si="2"/>
        <v>0</v>
      </c>
      <c r="L119" s="102">
        <v>0</v>
      </c>
      <c r="M119" s="96">
        <f t="shared" si="3"/>
        <v>0</v>
      </c>
    </row>
    <row r="120" spans="1:23" x14ac:dyDescent="0.25">
      <c r="A120" s="78" t="s">
        <v>235</v>
      </c>
      <c r="B120" s="98">
        <v>45</v>
      </c>
      <c r="C120" s="98"/>
      <c r="D120" s="98" t="s">
        <v>311</v>
      </c>
      <c r="E120" s="98" t="s">
        <v>886</v>
      </c>
      <c r="F120" s="98" t="s">
        <v>919</v>
      </c>
      <c r="G120" s="98" t="s">
        <v>318</v>
      </c>
      <c r="H120" s="99">
        <v>0</v>
      </c>
      <c r="I120" s="99">
        <v>0</v>
      </c>
      <c r="J120" s="100">
        <v>0</v>
      </c>
      <c r="K120" s="101">
        <f t="shared" si="2"/>
        <v>0</v>
      </c>
      <c r="L120" s="102">
        <v>0</v>
      </c>
      <c r="M120" s="96">
        <f t="shared" si="3"/>
        <v>0</v>
      </c>
    </row>
    <row r="121" spans="1:23" x14ac:dyDescent="0.25">
      <c r="A121" s="78" t="s">
        <v>235</v>
      </c>
      <c r="B121" s="98">
        <v>49</v>
      </c>
      <c r="C121" s="98" t="s">
        <v>267</v>
      </c>
      <c r="D121" s="98" t="s">
        <v>311</v>
      </c>
      <c r="E121" s="98" t="s">
        <v>886</v>
      </c>
      <c r="F121" s="98" t="s">
        <v>919</v>
      </c>
      <c r="G121" s="98" t="s">
        <v>346</v>
      </c>
      <c r="H121" s="99">
        <v>0</v>
      </c>
      <c r="I121" s="99">
        <v>0</v>
      </c>
      <c r="J121" s="100">
        <v>0</v>
      </c>
      <c r="K121" s="101">
        <f t="shared" si="2"/>
        <v>0</v>
      </c>
      <c r="L121" s="102">
        <v>0</v>
      </c>
      <c r="M121" s="96">
        <f t="shared" si="3"/>
        <v>0</v>
      </c>
    </row>
    <row r="122" spans="1:23" x14ac:dyDescent="0.25">
      <c r="A122" s="78" t="s">
        <v>235</v>
      </c>
      <c r="B122" s="98">
        <v>49</v>
      </c>
      <c r="C122" s="98"/>
      <c r="D122" s="98" t="s">
        <v>311</v>
      </c>
      <c r="E122" s="98" t="s">
        <v>886</v>
      </c>
      <c r="F122" s="98" t="s">
        <v>919</v>
      </c>
      <c r="G122" s="98" t="s">
        <v>344</v>
      </c>
      <c r="H122" s="99">
        <v>35950</v>
      </c>
      <c r="I122" s="99">
        <v>22250.67</v>
      </c>
      <c r="J122" s="100">
        <v>22250.67</v>
      </c>
      <c r="K122" s="101">
        <f t="shared" si="2"/>
        <v>0</v>
      </c>
      <c r="L122" s="102">
        <v>10000</v>
      </c>
      <c r="M122" s="96">
        <f t="shared" si="3"/>
        <v>-25950</v>
      </c>
    </row>
    <row r="123" spans="1:23" x14ac:dyDescent="0.25">
      <c r="A123" s="78" t="s">
        <v>236</v>
      </c>
      <c r="B123" s="98">
        <v>2</v>
      </c>
      <c r="C123" s="98"/>
      <c r="D123" s="98" t="s">
        <v>304</v>
      </c>
      <c r="E123" s="98" t="s">
        <v>886</v>
      </c>
      <c r="F123" s="93" t="s">
        <v>920</v>
      </c>
      <c r="G123" s="98" t="s">
        <v>316</v>
      </c>
      <c r="H123" s="99">
        <v>7724.46</v>
      </c>
      <c r="I123" s="99">
        <v>7724.46</v>
      </c>
      <c r="J123" s="100">
        <v>0</v>
      </c>
      <c r="K123" s="101">
        <f t="shared" si="2"/>
        <v>7724.46</v>
      </c>
      <c r="L123" s="102">
        <v>0</v>
      </c>
      <c r="M123" s="96">
        <f t="shared" si="3"/>
        <v>-7724.46</v>
      </c>
    </row>
    <row r="124" spans="1:23" x14ac:dyDescent="0.25">
      <c r="A124" s="78" t="s">
        <v>236</v>
      </c>
      <c r="B124" s="98">
        <v>4</v>
      </c>
      <c r="C124" s="98"/>
      <c r="D124" s="98" t="s">
        <v>304</v>
      </c>
      <c r="E124" s="98" t="s">
        <v>886</v>
      </c>
      <c r="F124" s="98" t="s">
        <v>919</v>
      </c>
      <c r="G124" s="98" t="s">
        <v>317</v>
      </c>
      <c r="H124" s="99">
        <v>780.30000000000007</v>
      </c>
      <c r="I124" s="99">
        <v>3311.3</v>
      </c>
      <c r="J124" s="100">
        <v>2603.86</v>
      </c>
      <c r="K124" s="101">
        <f t="shared" si="2"/>
        <v>707.44</v>
      </c>
      <c r="L124" s="102">
        <v>2000</v>
      </c>
      <c r="M124" s="96">
        <f t="shared" si="3"/>
        <v>1219.6999999999998</v>
      </c>
    </row>
    <row r="125" spans="1:23" x14ac:dyDescent="0.25">
      <c r="A125" s="78" t="s">
        <v>236</v>
      </c>
      <c r="B125" s="98">
        <v>15</v>
      </c>
      <c r="C125" s="98"/>
      <c r="D125" s="98" t="s">
        <v>304</v>
      </c>
      <c r="E125" s="98" t="s">
        <v>886</v>
      </c>
      <c r="F125" s="98" t="s">
        <v>919</v>
      </c>
      <c r="G125" s="98" t="s">
        <v>321</v>
      </c>
      <c r="H125" s="99">
        <v>268865.69999999995</v>
      </c>
      <c r="I125" s="99">
        <v>248245.92</v>
      </c>
      <c r="J125" s="100">
        <v>137954.46</v>
      </c>
      <c r="K125" s="101">
        <f t="shared" si="2"/>
        <v>110291.46000000002</v>
      </c>
      <c r="L125" s="102">
        <v>210657.28699999998</v>
      </c>
      <c r="M125" s="96">
        <f t="shared" si="3"/>
        <v>-58208.412999999971</v>
      </c>
    </row>
    <row r="126" spans="1:23" x14ac:dyDescent="0.25">
      <c r="A126" s="78" t="s">
        <v>236</v>
      </c>
      <c r="B126" s="98">
        <v>16</v>
      </c>
      <c r="C126" s="98"/>
      <c r="D126" s="98" t="s">
        <v>304</v>
      </c>
      <c r="E126" s="98" t="s">
        <v>886</v>
      </c>
      <c r="F126" s="98" t="s">
        <v>919</v>
      </c>
      <c r="G126" s="98" t="s">
        <v>320</v>
      </c>
      <c r="H126" s="99">
        <v>123887.70688125002</v>
      </c>
      <c r="I126" s="99">
        <v>123887.71</v>
      </c>
      <c r="J126" s="100">
        <v>72317.88</v>
      </c>
      <c r="K126" s="101">
        <f t="shared" si="2"/>
        <v>51569.83</v>
      </c>
      <c r="L126" s="102">
        <v>106402.90000000001</v>
      </c>
      <c r="M126" s="96">
        <f t="shared" si="3"/>
        <v>-17484.806881250013</v>
      </c>
    </row>
    <row r="127" spans="1:23" x14ac:dyDescent="0.25">
      <c r="A127" s="78" t="s">
        <v>236</v>
      </c>
      <c r="B127" s="98">
        <v>45</v>
      </c>
      <c r="C127" s="98"/>
      <c r="D127" s="98" t="s">
        <v>304</v>
      </c>
      <c r="E127" s="98" t="s">
        <v>886</v>
      </c>
      <c r="F127" s="98" t="s">
        <v>919</v>
      </c>
      <c r="G127" s="98" t="s">
        <v>318</v>
      </c>
      <c r="H127" s="99">
        <v>28281.908799999997</v>
      </c>
      <c r="I127" s="99">
        <v>38115.17</v>
      </c>
      <c r="J127" s="100">
        <v>22859.32</v>
      </c>
      <c r="K127" s="101">
        <f t="shared" si="2"/>
        <v>15255.849999999999</v>
      </c>
      <c r="L127" s="102">
        <v>28000</v>
      </c>
      <c r="M127" s="96">
        <f t="shared" si="3"/>
        <v>-281.90879999999743</v>
      </c>
    </row>
    <row r="128" spans="1:23" x14ac:dyDescent="0.25">
      <c r="A128" s="78" t="s">
        <v>236</v>
      </c>
      <c r="B128" s="98">
        <v>46</v>
      </c>
      <c r="C128" s="98"/>
      <c r="D128" s="98" t="s">
        <v>304</v>
      </c>
      <c r="E128" s="98" t="s">
        <v>886</v>
      </c>
      <c r="F128" s="98" t="s">
        <v>919</v>
      </c>
      <c r="G128" s="98" t="s">
        <v>347</v>
      </c>
      <c r="H128" s="99">
        <v>6936</v>
      </c>
      <c r="I128" s="99">
        <v>8451.23</v>
      </c>
      <c r="J128" s="100">
        <v>1545.85</v>
      </c>
      <c r="K128" s="101">
        <f t="shared" si="2"/>
        <v>6905.3799999999992</v>
      </c>
      <c r="L128" s="102">
        <v>2500</v>
      </c>
      <c r="M128" s="96">
        <f t="shared" si="3"/>
        <v>-4436</v>
      </c>
    </row>
    <row r="129" spans="1:13" x14ac:dyDescent="0.25">
      <c r="A129" s="78" t="s">
        <v>236</v>
      </c>
      <c r="B129" s="98">
        <v>49</v>
      </c>
      <c r="C129" s="98"/>
      <c r="D129" s="98" t="s">
        <v>304</v>
      </c>
      <c r="E129" s="98" t="s">
        <v>886</v>
      </c>
      <c r="F129" s="98" t="s">
        <v>919</v>
      </c>
      <c r="G129" s="98" t="s">
        <v>319</v>
      </c>
      <c r="H129" s="99">
        <v>101527</v>
      </c>
      <c r="I129" s="99">
        <v>126450.94</v>
      </c>
      <c r="J129" s="100">
        <v>95705.57</v>
      </c>
      <c r="K129" s="101">
        <f t="shared" si="2"/>
        <v>30745.369999999995</v>
      </c>
      <c r="L129" s="102">
        <v>85000</v>
      </c>
      <c r="M129" s="96">
        <f t="shared" si="3"/>
        <v>-16527</v>
      </c>
    </row>
    <row r="130" spans="1:13" x14ac:dyDescent="0.25">
      <c r="A130" s="78" t="s">
        <v>237</v>
      </c>
      <c r="B130" s="98">
        <v>2</v>
      </c>
      <c r="C130" s="98"/>
      <c r="D130" s="98" t="s">
        <v>279</v>
      </c>
      <c r="E130" s="98" t="s">
        <v>886</v>
      </c>
      <c r="F130" s="93" t="s">
        <v>920</v>
      </c>
      <c r="G130" s="98" t="s">
        <v>316</v>
      </c>
      <c r="H130" s="99">
        <v>282259</v>
      </c>
      <c r="I130" s="99">
        <v>59820.59</v>
      </c>
      <c r="J130" s="100">
        <v>48737.17</v>
      </c>
      <c r="K130" s="101">
        <f t="shared" si="2"/>
        <v>11083.419999999998</v>
      </c>
      <c r="L130" s="102">
        <v>300000</v>
      </c>
      <c r="M130" s="96">
        <f t="shared" si="3"/>
        <v>17741</v>
      </c>
    </row>
    <row r="131" spans="1:13" x14ac:dyDescent="0.25">
      <c r="A131" s="78" t="s">
        <v>237</v>
      </c>
      <c r="B131" s="98">
        <v>4</v>
      </c>
      <c r="C131" s="98"/>
      <c r="D131" s="98" t="s">
        <v>279</v>
      </c>
      <c r="E131" s="98" t="s">
        <v>886</v>
      </c>
      <c r="F131" s="98" t="s">
        <v>919</v>
      </c>
      <c r="G131" s="98" t="s">
        <v>348</v>
      </c>
      <c r="H131" s="99">
        <v>12555</v>
      </c>
      <c r="I131" s="99">
        <v>8964.49</v>
      </c>
      <c r="J131" s="100">
        <v>7226.02</v>
      </c>
      <c r="K131" s="101">
        <f t="shared" si="2"/>
        <v>1738.4699999999993</v>
      </c>
      <c r="L131" s="102">
        <v>20000</v>
      </c>
      <c r="M131" s="96">
        <f t="shared" si="3"/>
        <v>7445</v>
      </c>
    </row>
    <row r="132" spans="1:13" x14ac:dyDescent="0.25">
      <c r="A132" s="78" t="s">
        <v>237</v>
      </c>
      <c r="B132" s="98">
        <v>4</v>
      </c>
      <c r="C132" s="98" t="s">
        <v>233</v>
      </c>
      <c r="D132" s="98" t="s">
        <v>279</v>
      </c>
      <c r="E132" s="98" t="s">
        <v>886</v>
      </c>
      <c r="F132" s="98" t="s">
        <v>919</v>
      </c>
      <c r="G132" s="98" t="s">
        <v>349</v>
      </c>
      <c r="H132" s="99">
        <v>0</v>
      </c>
      <c r="I132" s="99">
        <v>0</v>
      </c>
      <c r="J132" s="100">
        <v>0</v>
      </c>
      <c r="K132" s="101">
        <f t="shared" ref="K132:K195" si="4">I132-J132</f>
        <v>0</v>
      </c>
      <c r="L132" s="102">
        <v>2300</v>
      </c>
      <c r="M132" s="96">
        <f t="shared" ref="M132:M195" si="5">L132-H132</f>
        <v>2300</v>
      </c>
    </row>
    <row r="133" spans="1:13" x14ac:dyDescent="0.25">
      <c r="A133" s="78" t="s">
        <v>237</v>
      </c>
      <c r="B133" s="98">
        <v>4</v>
      </c>
      <c r="C133" s="98" t="s">
        <v>268</v>
      </c>
      <c r="D133" s="98" t="s">
        <v>279</v>
      </c>
      <c r="E133" s="98" t="s">
        <v>886</v>
      </c>
      <c r="F133" s="98" t="s">
        <v>919</v>
      </c>
      <c r="G133" s="98" t="s">
        <v>352</v>
      </c>
      <c r="H133" s="99">
        <v>0</v>
      </c>
      <c r="I133" s="99">
        <v>0</v>
      </c>
      <c r="J133" s="100">
        <v>0</v>
      </c>
      <c r="K133" s="101">
        <f t="shared" si="4"/>
        <v>0</v>
      </c>
      <c r="L133" s="102">
        <v>0</v>
      </c>
      <c r="M133" s="96">
        <f t="shared" si="5"/>
        <v>0</v>
      </c>
    </row>
    <row r="134" spans="1:13" x14ac:dyDescent="0.25">
      <c r="A134" s="78" t="s">
        <v>237</v>
      </c>
      <c r="B134" s="98">
        <v>4</v>
      </c>
      <c r="C134" s="98" t="s">
        <v>267</v>
      </c>
      <c r="D134" s="98" t="s">
        <v>279</v>
      </c>
      <c r="E134" s="98" t="s">
        <v>886</v>
      </c>
      <c r="F134" s="98" t="s">
        <v>919</v>
      </c>
      <c r="G134" s="98" t="s">
        <v>354</v>
      </c>
      <c r="H134" s="99">
        <v>0</v>
      </c>
      <c r="I134" s="99">
        <v>0</v>
      </c>
      <c r="J134" s="100">
        <v>0</v>
      </c>
      <c r="K134" s="101">
        <f t="shared" si="4"/>
        <v>0</v>
      </c>
      <c r="L134" s="102">
        <v>0</v>
      </c>
      <c r="M134" s="96">
        <f t="shared" si="5"/>
        <v>0</v>
      </c>
    </row>
    <row r="135" spans="1:13" x14ac:dyDescent="0.25">
      <c r="A135" s="78" t="s">
        <v>237</v>
      </c>
      <c r="B135" s="98">
        <v>4</v>
      </c>
      <c r="C135" s="98" t="s">
        <v>269</v>
      </c>
      <c r="D135" s="98" t="s">
        <v>279</v>
      </c>
      <c r="E135" s="98" t="s">
        <v>886</v>
      </c>
      <c r="F135" s="98" t="s">
        <v>919</v>
      </c>
      <c r="G135" s="98" t="s">
        <v>356</v>
      </c>
      <c r="H135" s="99">
        <v>0</v>
      </c>
      <c r="I135" s="99">
        <v>0</v>
      </c>
      <c r="J135" s="100">
        <v>0</v>
      </c>
      <c r="K135" s="101">
        <f t="shared" si="4"/>
        <v>0</v>
      </c>
      <c r="L135" s="102">
        <v>0</v>
      </c>
      <c r="M135" s="96">
        <f t="shared" si="5"/>
        <v>0</v>
      </c>
    </row>
    <row r="136" spans="1:13" x14ac:dyDescent="0.25">
      <c r="A136" s="78" t="s">
        <v>237</v>
      </c>
      <c r="B136" s="98">
        <v>15</v>
      </c>
      <c r="C136" s="98"/>
      <c r="D136" s="98" t="s">
        <v>279</v>
      </c>
      <c r="E136" s="98" t="s">
        <v>886</v>
      </c>
      <c r="F136" s="98" t="s">
        <v>919</v>
      </c>
      <c r="G136" s="98" t="s">
        <v>321</v>
      </c>
      <c r="H136" s="99">
        <v>192497.05</v>
      </c>
      <c r="I136" s="99">
        <v>269806</v>
      </c>
      <c r="J136" s="100">
        <v>200848.7</v>
      </c>
      <c r="K136" s="101">
        <f t="shared" si="4"/>
        <v>68957.299999999988</v>
      </c>
      <c r="L136" s="102">
        <v>277857.25899999996</v>
      </c>
      <c r="M136" s="96">
        <f t="shared" si="5"/>
        <v>85360.208999999973</v>
      </c>
    </row>
    <row r="137" spans="1:13" x14ac:dyDescent="0.25">
      <c r="A137" s="78" t="s">
        <v>237</v>
      </c>
      <c r="B137" s="98">
        <v>16</v>
      </c>
      <c r="C137" s="98"/>
      <c r="D137" s="98" t="s">
        <v>279</v>
      </c>
      <c r="E137" s="98" t="s">
        <v>886</v>
      </c>
      <c r="F137" s="98" t="s">
        <v>919</v>
      </c>
      <c r="G137" s="98" t="s">
        <v>320</v>
      </c>
      <c r="H137" s="99">
        <v>0</v>
      </c>
      <c r="I137" s="99">
        <v>6844.55</v>
      </c>
      <c r="J137" s="100">
        <v>7156.55</v>
      </c>
      <c r="K137" s="101">
        <f t="shared" si="4"/>
        <v>-312</v>
      </c>
      <c r="L137" s="102">
        <v>10000</v>
      </c>
      <c r="M137" s="96">
        <f t="shared" si="5"/>
        <v>10000</v>
      </c>
    </row>
    <row r="138" spans="1:13" x14ac:dyDescent="0.25">
      <c r="A138" s="78" t="s">
        <v>237</v>
      </c>
      <c r="B138" s="98">
        <v>45</v>
      </c>
      <c r="C138" s="98"/>
      <c r="D138" s="98" t="s">
        <v>279</v>
      </c>
      <c r="E138" s="98" t="s">
        <v>886</v>
      </c>
      <c r="F138" s="98" t="s">
        <v>919</v>
      </c>
      <c r="G138" s="98" t="s">
        <v>318</v>
      </c>
      <c r="H138" s="99">
        <v>6120</v>
      </c>
      <c r="I138" s="99">
        <v>6120</v>
      </c>
      <c r="J138" s="100">
        <v>4285.34</v>
      </c>
      <c r="K138" s="101">
        <f t="shared" si="4"/>
        <v>1834.6599999999999</v>
      </c>
      <c r="L138" s="102">
        <v>10000</v>
      </c>
      <c r="M138" s="96">
        <f t="shared" si="5"/>
        <v>3880</v>
      </c>
    </row>
    <row r="139" spans="1:13" x14ac:dyDescent="0.25">
      <c r="A139" s="78" t="s">
        <v>237</v>
      </c>
      <c r="B139" s="98">
        <v>46</v>
      </c>
      <c r="C139" s="98"/>
      <c r="D139" s="98" t="s">
        <v>279</v>
      </c>
      <c r="E139" s="98" t="s">
        <v>886</v>
      </c>
      <c r="F139" s="98" t="s">
        <v>919</v>
      </c>
      <c r="G139" s="98" t="s">
        <v>350</v>
      </c>
      <c r="H139" s="99">
        <v>41922</v>
      </c>
      <c r="I139" s="99">
        <v>29951.1</v>
      </c>
      <c r="J139" s="100">
        <v>28466.1</v>
      </c>
      <c r="K139" s="101">
        <f t="shared" si="4"/>
        <v>1485</v>
      </c>
      <c r="L139" s="102">
        <v>35000</v>
      </c>
      <c r="M139" s="96">
        <f t="shared" si="5"/>
        <v>-6922</v>
      </c>
    </row>
    <row r="140" spans="1:13" x14ac:dyDescent="0.25">
      <c r="A140" s="78" t="s">
        <v>237</v>
      </c>
      <c r="B140" s="98">
        <v>49</v>
      </c>
      <c r="C140" s="98"/>
      <c r="D140" s="98" t="s">
        <v>279</v>
      </c>
      <c r="E140" s="98" t="s">
        <v>886</v>
      </c>
      <c r="F140" s="98" t="s">
        <v>919</v>
      </c>
      <c r="G140" s="98" t="s">
        <v>319</v>
      </c>
      <c r="H140" s="99">
        <v>156073</v>
      </c>
      <c r="I140" s="99">
        <v>395826.9</v>
      </c>
      <c r="J140" s="100">
        <v>309853.53999999998</v>
      </c>
      <c r="K140" s="101">
        <f t="shared" si="4"/>
        <v>85973.360000000044</v>
      </c>
      <c r="L140" s="102">
        <v>129792</v>
      </c>
      <c r="M140" s="96">
        <f t="shared" si="5"/>
        <v>-26281</v>
      </c>
    </row>
    <row r="141" spans="1:13" x14ac:dyDescent="0.25">
      <c r="A141" s="78" t="s">
        <v>238</v>
      </c>
      <c r="B141" s="98">
        <v>16</v>
      </c>
      <c r="C141" s="98"/>
      <c r="D141" s="98" t="s">
        <v>270</v>
      </c>
      <c r="E141" s="98" t="s">
        <v>886</v>
      </c>
      <c r="F141" s="98" t="s">
        <v>919</v>
      </c>
      <c r="G141" s="98" t="s">
        <v>320</v>
      </c>
      <c r="H141" s="99">
        <v>1844.9999999999998</v>
      </c>
      <c r="I141" s="99">
        <v>1845</v>
      </c>
      <c r="J141" s="100">
        <v>0</v>
      </c>
      <c r="K141" s="101">
        <f t="shared" si="4"/>
        <v>1845</v>
      </c>
      <c r="L141" s="102">
        <v>2000</v>
      </c>
      <c r="M141" s="96">
        <f t="shared" si="5"/>
        <v>155.00000000000023</v>
      </c>
    </row>
    <row r="142" spans="1:13" x14ac:dyDescent="0.25">
      <c r="A142" s="78" t="s">
        <v>239</v>
      </c>
      <c r="B142" s="98">
        <v>2</v>
      </c>
      <c r="C142" s="98"/>
      <c r="D142" s="98" t="s">
        <v>287</v>
      </c>
      <c r="E142" s="98" t="s">
        <v>886</v>
      </c>
      <c r="F142" s="93" t="s">
        <v>920</v>
      </c>
      <c r="G142" s="98" t="s">
        <v>316</v>
      </c>
      <c r="H142" s="99">
        <v>0</v>
      </c>
      <c r="I142" s="99">
        <v>0</v>
      </c>
      <c r="J142" s="100">
        <v>0</v>
      </c>
      <c r="K142" s="101">
        <f t="shared" si="4"/>
        <v>0</v>
      </c>
      <c r="L142" s="102">
        <v>0</v>
      </c>
      <c r="M142" s="96">
        <f t="shared" si="5"/>
        <v>0</v>
      </c>
    </row>
    <row r="143" spans="1:13" x14ac:dyDescent="0.25">
      <c r="A143" s="78" t="s">
        <v>239</v>
      </c>
      <c r="B143" s="98">
        <v>4</v>
      </c>
      <c r="C143" s="98"/>
      <c r="D143" s="98" t="s">
        <v>287</v>
      </c>
      <c r="E143" s="98" t="s">
        <v>886</v>
      </c>
      <c r="F143" s="98" t="s">
        <v>919</v>
      </c>
      <c r="G143" s="98" t="s">
        <v>317</v>
      </c>
      <c r="H143" s="99">
        <v>5151</v>
      </c>
      <c r="I143" s="99">
        <v>4618.91</v>
      </c>
      <c r="J143" s="100">
        <v>3057.79</v>
      </c>
      <c r="K143" s="101">
        <f t="shared" si="4"/>
        <v>1561.12</v>
      </c>
      <c r="L143" s="102">
        <v>6500</v>
      </c>
      <c r="M143" s="96">
        <f t="shared" si="5"/>
        <v>1349</v>
      </c>
    </row>
    <row r="144" spans="1:13" x14ac:dyDescent="0.25">
      <c r="A144" s="78" t="s">
        <v>239</v>
      </c>
      <c r="B144" s="98">
        <v>15</v>
      </c>
      <c r="C144" s="98"/>
      <c r="D144" s="98" t="s">
        <v>287</v>
      </c>
      <c r="E144" s="98" t="s">
        <v>886</v>
      </c>
      <c r="F144" s="98" t="s">
        <v>919</v>
      </c>
      <c r="G144" s="98" t="s">
        <v>321</v>
      </c>
      <c r="H144" s="99">
        <v>518496.24999999994</v>
      </c>
      <c r="I144" s="99">
        <v>518496.25</v>
      </c>
      <c r="J144" s="100">
        <v>353513.81</v>
      </c>
      <c r="K144" s="101">
        <f t="shared" si="4"/>
        <v>164982.44</v>
      </c>
      <c r="L144" s="102">
        <v>408376.00699999998</v>
      </c>
      <c r="M144" s="96">
        <f t="shared" si="5"/>
        <v>-110120.24299999996</v>
      </c>
    </row>
    <row r="145" spans="1:13" x14ac:dyDescent="0.25">
      <c r="A145" s="78" t="s">
        <v>239</v>
      </c>
      <c r="B145" s="98">
        <v>16</v>
      </c>
      <c r="C145" s="98"/>
      <c r="D145" s="98" t="s">
        <v>287</v>
      </c>
      <c r="E145" s="98" t="s">
        <v>886</v>
      </c>
      <c r="F145" s="98" t="s">
        <v>919</v>
      </c>
      <c r="G145" s="98" t="s">
        <v>320</v>
      </c>
      <c r="H145" s="99">
        <v>71200.20150000001</v>
      </c>
      <c r="I145" s="99">
        <v>71200.2</v>
      </c>
      <c r="J145" s="100">
        <v>36929.339999999997</v>
      </c>
      <c r="K145" s="101">
        <f t="shared" si="4"/>
        <v>34270.86</v>
      </c>
      <c r="L145" s="102">
        <v>50331.979999999996</v>
      </c>
      <c r="M145" s="96">
        <f t="shared" si="5"/>
        <v>-20868.221500000014</v>
      </c>
    </row>
    <row r="146" spans="1:13" x14ac:dyDescent="0.25">
      <c r="A146" s="78" t="s">
        <v>239</v>
      </c>
      <c r="B146" s="98">
        <v>45</v>
      </c>
      <c r="C146" s="98"/>
      <c r="D146" s="98" t="s">
        <v>287</v>
      </c>
      <c r="E146" s="98" t="s">
        <v>886</v>
      </c>
      <c r="F146" s="98" t="s">
        <v>919</v>
      </c>
      <c r="G146" s="98" t="s">
        <v>318</v>
      </c>
      <c r="H146" s="99">
        <v>393.74039999999997</v>
      </c>
      <c r="I146" s="99">
        <v>1168.43</v>
      </c>
      <c r="J146" s="100">
        <v>701.43</v>
      </c>
      <c r="K146" s="101">
        <f t="shared" si="4"/>
        <v>467.00000000000011</v>
      </c>
      <c r="L146" s="102">
        <v>1000</v>
      </c>
      <c r="M146" s="96">
        <f t="shared" si="5"/>
        <v>606.25960000000009</v>
      </c>
    </row>
    <row r="147" spans="1:13" x14ac:dyDescent="0.25">
      <c r="A147" s="78" t="s">
        <v>239</v>
      </c>
      <c r="B147" s="98">
        <v>49</v>
      </c>
      <c r="C147" s="98"/>
      <c r="D147" s="98" t="s">
        <v>287</v>
      </c>
      <c r="E147" s="98" t="s">
        <v>886</v>
      </c>
      <c r="F147" s="98" t="s">
        <v>919</v>
      </c>
      <c r="G147" s="98" t="s">
        <v>319</v>
      </c>
      <c r="H147" s="99">
        <v>0</v>
      </c>
      <c r="I147" s="99">
        <v>0</v>
      </c>
      <c r="J147" s="100">
        <v>0</v>
      </c>
      <c r="K147" s="101">
        <f t="shared" si="4"/>
        <v>0</v>
      </c>
      <c r="L147" s="102">
        <v>0</v>
      </c>
      <c r="M147" s="96">
        <f t="shared" si="5"/>
        <v>0</v>
      </c>
    </row>
    <row r="148" spans="1:13" x14ac:dyDescent="0.25">
      <c r="A148" s="78" t="s">
        <v>240</v>
      </c>
      <c r="B148" s="98">
        <v>2</v>
      </c>
      <c r="C148" s="98"/>
      <c r="D148" s="98" t="s">
        <v>288</v>
      </c>
      <c r="E148" s="98" t="s">
        <v>886</v>
      </c>
      <c r="F148" s="93" t="s">
        <v>920</v>
      </c>
      <c r="G148" s="98" t="s">
        <v>316</v>
      </c>
      <c r="H148" s="99">
        <v>0</v>
      </c>
      <c r="I148" s="99">
        <v>0</v>
      </c>
      <c r="J148" s="100">
        <v>0</v>
      </c>
      <c r="K148" s="101">
        <f t="shared" si="4"/>
        <v>0</v>
      </c>
      <c r="L148" s="102">
        <v>0</v>
      </c>
      <c r="M148" s="96">
        <f t="shared" si="5"/>
        <v>0</v>
      </c>
    </row>
    <row r="149" spans="1:13" x14ac:dyDescent="0.25">
      <c r="A149" s="78" t="s">
        <v>240</v>
      </c>
      <c r="B149" s="98">
        <v>4</v>
      </c>
      <c r="C149" s="98"/>
      <c r="D149" s="98" t="s">
        <v>288</v>
      </c>
      <c r="E149" s="98" t="s">
        <v>886</v>
      </c>
      <c r="F149" s="98" t="s">
        <v>919</v>
      </c>
      <c r="G149" s="98" t="s">
        <v>317</v>
      </c>
      <c r="H149" s="99">
        <v>11548.44</v>
      </c>
      <c r="I149" s="99">
        <v>11548.44</v>
      </c>
      <c r="J149" s="100">
        <v>6700.15</v>
      </c>
      <c r="K149" s="101">
        <f t="shared" si="4"/>
        <v>4848.2900000000009</v>
      </c>
      <c r="L149" s="102">
        <v>12000</v>
      </c>
      <c r="M149" s="96">
        <f t="shared" si="5"/>
        <v>451.55999999999949</v>
      </c>
    </row>
    <row r="150" spans="1:13" x14ac:dyDescent="0.25">
      <c r="A150" s="78" t="s">
        <v>240</v>
      </c>
      <c r="B150" s="98">
        <v>16</v>
      </c>
      <c r="C150" s="98"/>
      <c r="D150" s="98" t="s">
        <v>288</v>
      </c>
      <c r="E150" s="98" t="s">
        <v>886</v>
      </c>
      <c r="F150" s="98" t="s">
        <v>919</v>
      </c>
      <c r="G150" s="98" t="s">
        <v>320</v>
      </c>
      <c r="H150" s="99">
        <v>175577.37105000002</v>
      </c>
      <c r="I150" s="99">
        <v>179577.37</v>
      </c>
      <c r="J150" s="100">
        <v>130805.01</v>
      </c>
      <c r="K150" s="101">
        <f t="shared" si="4"/>
        <v>48772.36</v>
      </c>
      <c r="L150" s="102">
        <v>203355.89</v>
      </c>
      <c r="M150" s="96">
        <f t="shared" si="5"/>
        <v>27778.518949999998</v>
      </c>
    </row>
    <row r="151" spans="1:13" x14ac:dyDescent="0.25">
      <c r="A151" s="78" t="s">
        <v>240</v>
      </c>
      <c r="B151" s="98">
        <v>45</v>
      </c>
      <c r="C151" s="98"/>
      <c r="D151" s="98" t="s">
        <v>288</v>
      </c>
      <c r="E151" s="98" t="s">
        <v>886</v>
      </c>
      <c r="F151" s="98" t="s">
        <v>919</v>
      </c>
      <c r="G151" s="98" t="s">
        <v>318</v>
      </c>
      <c r="H151" s="99">
        <v>13026.1242</v>
      </c>
      <c r="I151" s="99">
        <v>9509.02</v>
      </c>
      <c r="J151" s="100">
        <v>845.66</v>
      </c>
      <c r="K151" s="101">
        <f t="shared" si="4"/>
        <v>8663.36</v>
      </c>
      <c r="L151" s="102">
        <v>12000</v>
      </c>
      <c r="M151" s="96">
        <f t="shared" si="5"/>
        <v>-1026.1242000000002</v>
      </c>
    </row>
    <row r="152" spans="1:13" x14ac:dyDescent="0.25">
      <c r="A152" s="78" t="s">
        <v>241</v>
      </c>
      <c r="B152" s="98">
        <v>4</v>
      </c>
      <c r="C152" s="98"/>
      <c r="D152" s="98" t="s">
        <v>298</v>
      </c>
      <c r="E152" s="98" t="s">
        <v>886</v>
      </c>
      <c r="F152" s="98" t="s">
        <v>919</v>
      </c>
      <c r="G152" s="98" t="s">
        <v>317</v>
      </c>
      <c r="H152" s="99">
        <v>0</v>
      </c>
      <c r="I152" s="99">
        <v>0</v>
      </c>
      <c r="J152" s="100">
        <v>0</v>
      </c>
      <c r="K152" s="101">
        <f t="shared" si="4"/>
        <v>0</v>
      </c>
      <c r="L152" s="102">
        <v>0</v>
      </c>
      <c r="M152" s="96">
        <f t="shared" si="5"/>
        <v>0</v>
      </c>
    </row>
    <row r="153" spans="1:13" x14ac:dyDescent="0.25">
      <c r="A153" s="78" t="s">
        <v>241</v>
      </c>
      <c r="B153" s="98">
        <v>15</v>
      </c>
      <c r="C153" s="98"/>
      <c r="D153" s="98" t="s">
        <v>298</v>
      </c>
      <c r="E153" s="98" t="s">
        <v>886</v>
      </c>
      <c r="F153" s="98" t="s">
        <v>919</v>
      </c>
      <c r="G153" s="98" t="s">
        <v>321</v>
      </c>
      <c r="H153" s="99">
        <v>184322.67499999999</v>
      </c>
      <c r="I153" s="99">
        <v>184322.68</v>
      </c>
      <c r="J153" s="100">
        <v>112993.53</v>
      </c>
      <c r="K153" s="101">
        <f t="shared" si="4"/>
        <v>71329.149999999994</v>
      </c>
      <c r="L153" s="102">
        <v>247638.79299999998</v>
      </c>
      <c r="M153" s="96">
        <f t="shared" si="5"/>
        <v>63316.117999999988</v>
      </c>
    </row>
    <row r="154" spans="1:13" x14ac:dyDescent="0.25">
      <c r="A154" s="78" t="s">
        <v>241</v>
      </c>
      <c r="B154" s="98">
        <v>45</v>
      </c>
      <c r="C154" s="98"/>
      <c r="D154" s="98" t="s">
        <v>298</v>
      </c>
      <c r="E154" s="98" t="s">
        <v>886</v>
      </c>
      <c r="F154" s="98" t="s">
        <v>919</v>
      </c>
      <c r="G154" s="98" t="s">
        <v>318</v>
      </c>
      <c r="H154" s="99">
        <v>2726.154</v>
      </c>
      <c r="I154" s="99">
        <v>2726.15</v>
      </c>
      <c r="J154" s="100">
        <v>0</v>
      </c>
      <c r="K154" s="101">
        <f t="shared" si="4"/>
        <v>2726.15</v>
      </c>
      <c r="L154" s="102">
        <v>2500</v>
      </c>
      <c r="M154" s="96">
        <f t="shared" si="5"/>
        <v>-226.154</v>
      </c>
    </row>
    <row r="155" spans="1:13" x14ac:dyDescent="0.25">
      <c r="A155" s="78" t="s">
        <v>241</v>
      </c>
      <c r="B155" s="98">
        <v>49</v>
      </c>
      <c r="C155" s="98"/>
      <c r="D155" s="98" t="s">
        <v>298</v>
      </c>
      <c r="E155" s="98" t="s">
        <v>886</v>
      </c>
      <c r="F155" s="98" t="s">
        <v>919</v>
      </c>
      <c r="G155" s="98" t="s">
        <v>319</v>
      </c>
      <c r="H155" s="99">
        <v>0</v>
      </c>
      <c r="I155" s="99">
        <v>0</v>
      </c>
      <c r="J155" s="100">
        <v>0</v>
      </c>
      <c r="K155" s="101">
        <f t="shared" si="4"/>
        <v>0</v>
      </c>
      <c r="L155" s="102">
        <v>0</v>
      </c>
      <c r="M155" s="96">
        <f t="shared" si="5"/>
        <v>0</v>
      </c>
    </row>
    <row r="156" spans="1:13" x14ac:dyDescent="0.25">
      <c r="A156" s="78" t="s">
        <v>242</v>
      </c>
      <c r="B156" s="98">
        <v>4</v>
      </c>
      <c r="C156" s="98"/>
      <c r="D156" s="98" t="s">
        <v>305</v>
      </c>
      <c r="E156" s="98" t="s">
        <v>886</v>
      </c>
      <c r="F156" s="98" t="s">
        <v>919</v>
      </c>
      <c r="G156" s="98" t="s">
        <v>317</v>
      </c>
      <c r="H156" s="99">
        <v>0</v>
      </c>
      <c r="I156" s="99">
        <v>0</v>
      </c>
      <c r="J156" s="100">
        <v>0</v>
      </c>
      <c r="K156" s="101">
        <f t="shared" si="4"/>
        <v>0</v>
      </c>
      <c r="L156" s="102">
        <v>0</v>
      </c>
      <c r="M156" s="96">
        <f t="shared" si="5"/>
        <v>0</v>
      </c>
    </row>
    <row r="157" spans="1:13" x14ac:dyDescent="0.25">
      <c r="A157" s="78" t="s">
        <v>242</v>
      </c>
      <c r="B157" s="98">
        <v>15</v>
      </c>
      <c r="C157" s="98"/>
      <c r="D157" s="98" t="s">
        <v>305</v>
      </c>
      <c r="E157" s="98" t="s">
        <v>886</v>
      </c>
      <c r="F157" s="98" t="s">
        <v>919</v>
      </c>
      <c r="G157" s="98" t="s">
        <v>321</v>
      </c>
      <c r="H157" s="99">
        <v>123233.69999999998</v>
      </c>
      <c r="I157" s="99">
        <v>125233.7</v>
      </c>
      <c r="J157" s="100">
        <v>78329.039999999994</v>
      </c>
      <c r="K157" s="101">
        <f t="shared" si="4"/>
        <v>46904.66</v>
      </c>
      <c r="L157" s="102">
        <v>129230.625</v>
      </c>
      <c r="M157" s="96">
        <f t="shared" si="5"/>
        <v>5996.9250000000175</v>
      </c>
    </row>
    <row r="158" spans="1:13" x14ac:dyDescent="0.25">
      <c r="A158" s="78" t="s">
        <v>242</v>
      </c>
      <c r="B158" s="98">
        <v>45</v>
      </c>
      <c r="C158" s="98"/>
      <c r="D158" s="98" t="s">
        <v>305</v>
      </c>
      <c r="E158" s="98" t="s">
        <v>886</v>
      </c>
      <c r="F158" s="98" t="s">
        <v>919</v>
      </c>
      <c r="G158" s="98" t="s">
        <v>318</v>
      </c>
      <c r="H158" s="99">
        <v>245.11620000000002</v>
      </c>
      <c r="I158" s="99">
        <v>448.52</v>
      </c>
      <c r="J158" s="100">
        <v>203.4</v>
      </c>
      <c r="K158" s="101">
        <f t="shared" si="4"/>
        <v>245.11999999999998</v>
      </c>
      <c r="L158" s="102">
        <v>250</v>
      </c>
      <c r="M158" s="96">
        <f t="shared" si="5"/>
        <v>4.8837999999999795</v>
      </c>
    </row>
    <row r="159" spans="1:13" ht="15.75" x14ac:dyDescent="0.25">
      <c r="A159" s="103" t="s">
        <v>243</v>
      </c>
      <c r="B159" s="98">
        <v>15</v>
      </c>
      <c r="C159" s="98"/>
      <c r="D159" s="98" t="s">
        <v>300</v>
      </c>
      <c r="E159" s="98" t="s">
        <v>886</v>
      </c>
      <c r="F159" s="98" t="s">
        <v>919</v>
      </c>
      <c r="G159" s="98" t="s">
        <v>321</v>
      </c>
      <c r="H159" s="99">
        <v>30000</v>
      </c>
      <c r="I159" s="99">
        <v>29808.98</v>
      </c>
      <c r="J159" s="100">
        <v>0</v>
      </c>
      <c r="K159" s="101">
        <f t="shared" si="4"/>
        <v>29808.98</v>
      </c>
      <c r="L159" s="102">
        <v>0</v>
      </c>
      <c r="M159" s="96">
        <f t="shared" si="5"/>
        <v>-30000</v>
      </c>
    </row>
    <row r="160" spans="1:13" ht="15.75" x14ac:dyDescent="0.25">
      <c r="A160" s="103" t="s">
        <v>243</v>
      </c>
      <c r="B160" s="98">
        <v>49</v>
      </c>
      <c r="C160" s="98"/>
      <c r="D160" s="98" t="s">
        <v>300</v>
      </c>
      <c r="E160" s="98" t="s">
        <v>886</v>
      </c>
      <c r="F160" s="98" t="s">
        <v>919</v>
      </c>
      <c r="G160" s="98" t="s">
        <v>319</v>
      </c>
      <c r="H160" s="99">
        <v>3931</v>
      </c>
      <c r="I160" s="99">
        <v>4122.0200000000004</v>
      </c>
      <c r="J160" s="100">
        <v>3297.6</v>
      </c>
      <c r="K160" s="101">
        <f t="shared" si="4"/>
        <v>824.42000000000053</v>
      </c>
      <c r="L160" s="102">
        <v>5048</v>
      </c>
      <c r="M160" s="96">
        <f t="shared" si="5"/>
        <v>1117</v>
      </c>
    </row>
    <row r="161" spans="1:13" x14ac:dyDescent="0.25">
      <c r="A161" s="78" t="s">
        <v>244</v>
      </c>
      <c r="B161" s="98">
        <v>4</v>
      </c>
      <c r="C161" s="98"/>
      <c r="D161" s="98" t="s">
        <v>278</v>
      </c>
      <c r="E161" s="98" t="s">
        <v>886</v>
      </c>
      <c r="F161" s="98" t="s">
        <v>919</v>
      </c>
      <c r="G161" s="98" t="s">
        <v>317</v>
      </c>
      <c r="H161" s="99">
        <v>8287.5</v>
      </c>
      <c r="I161" s="99">
        <v>8287.5</v>
      </c>
      <c r="J161" s="100">
        <v>1776.42</v>
      </c>
      <c r="K161" s="101">
        <f t="shared" si="4"/>
        <v>6511.08</v>
      </c>
      <c r="L161" s="102">
        <v>8500</v>
      </c>
      <c r="M161" s="96">
        <f t="shared" si="5"/>
        <v>212.5</v>
      </c>
    </row>
    <row r="162" spans="1:13" x14ac:dyDescent="0.25">
      <c r="A162" s="78" t="s">
        <v>244</v>
      </c>
      <c r="B162" s="98">
        <v>15</v>
      </c>
      <c r="C162" s="98"/>
      <c r="D162" s="98" t="s">
        <v>278</v>
      </c>
      <c r="E162" s="98" t="s">
        <v>886</v>
      </c>
      <c r="F162" s="98" t="s">
        <v>919</v>
      </c>
      <c r="G162" s="98" t="s">
        <v>321</v>
      </c>
      <c r="H162" s="99">
        <v>54520.641673124992</v>
      </c>
      <c r="I162" s="99">
        <v>70520.639999999999</v>
      </c>
      <c r="J162" s="100">
        <v>52642.03</v>
      </c>
      <c r="K162" s="101">
        <f t="shared" si="4"/>
        <v>17878.61</v>
      </c>
      <c r="L162" s="102">
        <v>85000</v>
      </c>
      <c r="M162" s="96">
        <f t="shared" si="5"/>
        <v>30479.358326875008</v>
      </c>
    </row>
    <row r="163" spans="1:13" x14ac:dyDescent="0.25">
      <c r="A163" s="78" t="s">
        <v>244</v>
      </c>
      <c r="B163" s="98">
        <v>45</v>
      </c>
      <c r="C163" s="98"/>
      <c r="D163" s="98" t="s">
        <v>278</v>
      </c>
      <c r="E163" s="98" t="s">
        <v>886</v>
      </c>
      <c r="F163" s="98" t="s">
        <v>919</v>
      </c>
      <c r="G163" s="98" t="s">
        <v>318</v>
      </c>
      <c r="H163" s="99">
        <v>2111.5223999999998</v>
      </c>
      <c r="I163" s="99">
        <v>2206.52</v>
      </c>
      <c r="J163" s="100">
        <v>0</v>
      </c>
      <c r="K163" s="101">
        <f t="shared" si="4"/>
        <v>2206.52</v>
      </c>
      <c r="L163" s="102">
        <v>2000</v>
      </c>
      <c r="M163" s="96">
        <f t="shared" si="5"/>
        <v>-111.52239999999983</v>
      </c>
    </row>
    <row r="164" spans="1:13" x14ac:dyDescent="0.25">
      <c r="A164" s="78" t="s">
        <v>245</v>
      </c>
      <c r="B164" s="98">
        <v>2</v>
      </c>
      <c r="C164" s="98"/>
      <c r="D164" s="98" t="s">
        <v>291</v>
      </c>
      <c r="E164" s="98" t="s">
        <v>886</v>
      </c>
      <c r="F164" s="93" t="s">
        <v>920</v>
      </c>
      <c r="G164" s="98" t="s">
        <v>316</v>
      </c>
      <c r="H164" s="99">
        <v>18157.060800000003</v>
      </c>
      <c r="I164" s="99">
        <v>18157.060000000001</v>
      </c>
      <c r="J164" s="100">
        <v>7835.52</v>
      </c>
      <c r="K164" s="101">
        <f t="shared" si="4"/>
        <v>10321.540000000001</v>
      </c>
      <c r="L164" s="102">
        <v>7000</v>
      </c>
      <c r="M164" s="96">
        <f t="shared" si="5"/>
        <v>-11157.060800000003</v>
      </c>
    </row>
    <row r="165" spans="1:13" x14ac:dyDescent="0.25">
      <c r="A165" s="78" t="s">
        <v>245</v>
      </c>
      <c r="B165" s="98">
        <v>4</v>
      </c>
      <c r="C165" s="98" t="s">
        <v>233</v>
      </c>
      <c r="D165" s="98" t="s">
        <v>291</v>
      </c>
      <c r="E165" s="98" t="s">
        <v>886</v>
      </c>
      <c r="F165" s="98" t="s">
        <v>919</v>
      </c>
      <c r="G165" s="98" t="s">
        <v>358</v>
      </c>
      <c r="H165" s="99">
        <v>0</v>
      </c>
      <c r="I165" s="99">
        <v>60000</v>
      </c>
      <c r="J165" s="100">
        <v>36838.300000000003</v>
      </c>
      <c r="K165" s="101">
        <f t="shared" si="4"/>
        <v>23161.699999999997</v>
      </c>
      <c r="L165" s="102">
        <v>2300</v>
      </c>
      <c r="M165" s="96">
        <f t="shared" si="5"/>
        <v>2300</v>
      </c>
    </row>
    <row r="166" spans="1:13" x14ac:dyDescent="0.25">
      <c r="A166" s="78" t="s">
        <v>245</v>
      </c>
      <c r="B166" s="98">
        <v>4</v>
      </c>
      <c r="C166" s="98"/>
      <c r="D166" s="98" t="s">
        <v>291</v>
      </c>
      <c r="E166" s="98" t="s">
        <v>886</v>
      </c>
      <c r="F166" s="98" t="s">
        <v>919</v>
      </c>
      <c r="G166" s="98" t="s">
        <v>317</v>
      </c>
      <c r="H166" s="99">
        <v>119952.91799999999</v>
      </c>
      <c r="I166" s="99">
        <v>67239.320000000007</v>
      </c>
      <c r="J166" s="100">
        <v>65718.929999999993</v>
      </c>
      <c r="K166" s="101">
        <f t="shared" si="4"/>
        <v>1520.390000000014</v>
      </c>
      <c r="L166" s="102">
        <v>60000</v>
      </c>
      <c r="M166" s="96">
        <f t="shared" si="5"/>
        <v>-59952.917999999991</v>
      </c>
    </row>
    <row r="167" spans="1:13" x14ac:dyDescent="0.25">
      <c r="A167" s="78" t="s">
        <v>245</v>
      </c>
      <c r="B167" s="98">
        <v>15</v>
      </c>
      <c r="C167" s="98"/>
      <c r="D167" s="98" t="s">
        <v>291</v>
      </c>
      <c r="E167" s="98" t="s">
        <v>886</v>
      </c>
      <c r="F167" s="98" t="s">
        <v>919</v>
      </c>
      <c r="G167" s="98" t="s">
        <v>321</v>
      </c>
      <c r="H167" s="99">
        <v>414293.72499999998</v>
      </c>
      <c r="I167" s="99">
        <v>411793.73</v>
      </c>
      <c r="J167" s="100">
        <v>280059.39</v>
      </c>
      <c r="K167" s="101">
        <f t="shared" si="4"/>
        <v>131734.33999999997</v>
      </c>
      <c r="L167" s="102">
        <v>468517.4</v>
      </c>
      <c r="M167" s="96">
        <f t="shared" si="5"/>
        <v>54223.675000000047</v>
      </c>
    </row>
    <row r="168" spans="1:13" x14ac:dyDescent="0.25">
      <c r="A168" s="78" t="s">
        <v>245</v>
      </c>
      <c r="B168" s="98">
        <v>16</v>
      </c>
      <c r="C168" s="98"/>
      <c r="D168" s="98" t="s">
        <v>291</v>
      </c>
      <c r="E168" s="98" t="s">
        <v>886</v>
      </c>
      <c r="F168" s="98" t="s">
        <v>919</v>
      </c>
      <c r="G168" s="98" t="s">
        <v>320</v>
      </c>
      <c r="H168" s="99">
        <v>99791.827500000014</v>
      </c>
      <c r="I168" s="99">
        <v>101708</v>
      </c>
      <c r="J168" s="100">
        <v>80518.86</v>
      </c>
      <c r="K168" s="101">
        <f t="shared" si="4"/>
        <v>21189.14</v>
      </c>
      <c r="L168" s="102">
        <v>104825.537</v>
      </c>
      <c r="M168" s="96">
        <f t="shared" si="5"/>
        <v>5033.7094999999827</v>
      </c>
    </row>
    <row r="169" spans="1:13" x14ac:dyDescent="0.25">
      <c r="A169" s="78" t="s">
        <v>245</v>
      </c>
      <c r="B169" s="98">
        <v>45</v>
      </c>
      <c r="C169" s="98"/>
      <c r="D169" s="98" t="s">
        <v>291</v>
      </c>
      <c r="E169" s="98" t="s">
        <v>886</v>
      </c>
      <c r="F169" s="98" t="s">
        <v>919</v>
      </c>
      <c r="G169" s="98" t="s">
        <v>318</v>
      </c>
      <c r="H169" s="99">
        <v>24969.600000000002</v>
      </c>
      <c r="I169" s="99">
        <v>32655.52</v>
      </c>
      <c r="J169" s="100">
        <v>31928.87</v>
      </c>
      <c r="K169" s="101">
        <f t="shared" si="4"/>
        <v>726.65000000000146</v>
      </c>
      <c r="L169" s="102">
        <v>45000</v>
      </c>
      <c r="M169" s="96">
        <f t="shared" si="5"/>
        <v>20030.399999999998</v>
      </c>
    </row>
    <row r="170" spans="1:13" x14ac:dyDescent="0.25">
      <c r="A170" s="78" t="s">
        <v>245</v>
      </c>
      <c r="B170" s="98">
        <v>49</v>
      </c>
      <c r="C170" s="98"/>
      <c r="D170" s="98" t="s">
        <v>291</v>
      </c>
      <c r="E170" s="98" t="s">
        <v>886</v>
      </c>
      <c r="F170" s="98" t="s">
        <v>919</v>
      </c>
      <c r="G170" s="98" t="s">
        <v>359</v>
      </c>
      <c r="H170" s="99">
        <v>0</v>
      </c>
      <c r="I170" s="99">
        <v>0</v>
      </c>
      <c r="J170" s="100">
        <v>0</v>
      </c>
      <c r="K170" s="101">
        <f t="shared" si="4"/>
        <v>0</v>
      </c>
      <c r="L170" s="102">
        <v>0</v>
      </c>
      <c r="M170" s="96">
        <f t="shared" si="5"/>
        <v>0</v>
      </c>
    </row>
    <row r="171" spans="1:13" x14ac:dyDescent="0.25">
      <c r="A171" s="78" t="s">
        <v>245</v>
      </c>
      <c r="B171" s="98">
        <v>401</v>
      </c>
      <c r="C171" s="98"/>
      <c r="D171" s="98" t="s">
        <v>291</v>
      </c>
      <c r="E171" s="98" t="s">
        <v>886</v>
      </c>
      <c r="F171" s="98" t="s">
        <v>919</v>
      </c>
      <c r="G171" s="98" t="s">
        <v>357</v>
      </c>
      <c r="H171" s="99">
        <v>0</v>
      </c>
      <c r="I171" s="99">
        <v>0</v>
      </c>
      <c r="J171" s="100">
        <v>0</v>
      </c>
      <c r="K171" s="101">
        <f t="shared" si="4"/>
        <v>0</v>
      </c>
      <c r="L171" s="102">
        <v>55000</v>
      </c>
      <c r="M171" s="96">
        <f t="shared" si="5"/>
        <v>55000</v>
      </c>
    </row>
    <row r="172" spans="1:13" x14ac:dyDescent="0.25">
      <c r="A172" s="78" t="s">
        <v>246</v>
      </c>
      <c r="B172" s="98">
        <v>2</v>
      </c>
      <c r="C172" s="98"/>
      <c r="D172" s="98" t="s">
        <v>921</v>
      </c>
      <c r="E172" s="98" t="s">
        <v>886</v>
      </c>
      <c r="F172" s="93" t="s">
        <v>920</v>
      </c>
      <c r="G172" s="98" t="s">
        <v>316</v>
      </c>
      <c r="H172" s="99">
        <v>0</v>
      </c>
      <c r="I172" s="99">
        <v>0</v>
      </c>
      <c r="J172" s="100">
        <v>0</v>
      </c>
      <c r="K172" s="101">
        <f t="shared" si="4"/>
        <v>0</v>
      </c>
      <c r="L172" s="102">
        <v>0</v>
      </c>
      <c r="M172" s="96">
        <f t="shared" si="5"/>
        <v>0</v>
      </c>
    </row>
    <row r="173" spans="1:13" x14ac:dyDescent="0.25">
      <c r="A173" s="78" t="s">
        <v>246</v>
      </c>
      <c r="B173" s="98">
        <v>4</v>
      </c>
      <c r="C173" s="98"/>
      <c r="D173" s="98" t="s">
        <v>921</v>
      </c>
      <c r="E173" s="98" t="s">
        <v>886</v>
      </c>
      <c r="F173" s="98" t="s">
        <v>919</v>
      </c>
      <c r="G173" s="98" t="s">
        <v>362</v>
      </c>
      <c r="H173" s="99">
        <v>28444.74</v>
      </c>
      <c r="I173" s="99">
        <v>46225.91</v>
      </c>
      <c r="J173" s="100">
        <v>34184.120000000003</v>
      </c>
      <c r="K173" s="101">
        <f t="shared" si="4"/>
        <v>12041.79</v>
      </c>
      <c r="L173" s="102">
        <v>30000</v>
      </c>
      <c r="M173" s="96">
        <f t="shared" si="5"/>
        <v>1555.2599999999984</v>
      </c>
    </row>
    <row r="174" spans="1:13" x14ac:dyDescent="0.25">
      <c r="A174" s="78" t="s">
        <v>246</v>
      </c>
      <c r="B174" s="98">
        <v>4</v>
      </c>
      <c r="C174" s="98"/>
      <c r="D174" s="98" t="s">
        <v>921</v>
      </c>
      <c r="E174" s="98" t="s">
        <v>886</v>
      </c>
      <c r="F174" s="98" t="s">
        <v>919</v>
      </c>
      <c r="G174" s="104" t="s">
        <v>317</v>
      </c>
      <c r="H174" s="99">
        <v>55737.17</v>
      </c>
      <c r="I174" s="99">
        <v>102909.3</v>
      </c>
      <c r="J174" s="100">
        <v>83997.83</v>
      </c>
      <c r="K174" s="101">
        <f t="shared" si="4"/>
        <v>18911.47</v>
      </c>
      <c r="L174" s="102">
        <v>20000</v>
      </c>
      <c r="M174" s="96">
        <f t="shared" si="5"/>
        <v>-35737.17</v>
      </c>
    </row>
    <row r="175" spans="1:13" x14ac:dyDescent="0.25">
      <c r="A175" s="78" t="s">
        <v>246</v>
      </c>
      <c r="B175" s="98">
        <v>16</v>
      </c>
      <c r="C175" s="98"/>
      <c r="D175" s="98" t="s">
        <v>921</v>
      </c>
      <c r="E175" s="98" t="s">
        <v>886</v>
      </c>
      <c r="F175" s="98" t="s">
        <v>919</v>
      </c>
      <c r="G175" s="98" t="s">
        <v>360</v>
      </c>
      <c r="H175" s="99">
        <v>120075.67499999999</v>
      </c>
      <c r="I175" s="99">
        <v>43849.79</v>
      </c>
      <c r="J175" s="100">
        <v>37027.089999999997</v>
      </c>
      <c r="K175" s="101">
        <f t="shared" si="4"/>
        <v>6822.7000000000044</v>
      </c>
      <c r="L175" s="102">
        <v>87000</v>
      </c>
      <c r="M175" s="96">
        <f t="shared" si="5"/>
        <v>-33075.674999999988</v>
      </c>
    </row>
    <row r="176" spans="1:13" x14ac:dyDescent="0.25">
      <c r="A176" s="78" t="s">
        <v>246</v>
      </c>
      <c r="B176" s="98">
        <v>21</v>
      </c>
      <c r="C176" s="98"/>
      <c r="D176" s="98" t="s">
        <v>921</v>
      </c>
      <c r="E176" s="98" t="s">
        <v>886</v>
      </c>
      <c r="F176" s="98" t="s">
        <v>919</v>
      </c>
      <c r="G176" s="98" t="s">
        <v>361</v>
      </c>
      <c r="H176" s="99">
        <v>0</v>
      </c>
      <c r="I176" s="99">
        <v>43269.33</v>
      </c>
      <c r="J176" s="100">
        <v>43269.33</v>
      </c>
      <c r="K176" s="101">
        <f t="shared" si="4"/>
        <v>0</v>
      </c>
      <c r="L176" s="102">
        <v>0</v>
      </c>
      <c r="M176" s="96">
        <f t="shared" si="5"/>
        <v>0</v>
      </c>
    </row>
    <row r="177" spans="1:13" x14ac:dyDescent="0.25">
      <c r="A177" s="78" t="s">
        <v>246</v>
      </c>
      <c r="B177" s="98">
        <v>45</v>
      </c>
      <c r="C177" s="98"/>
      <c r="D177" s="98" t="s">
        <v>921</v>
      </c>
      <c r="E177" s="98" t="s">
        <v>886</v>
      </c>
      <c r="F177" s="98" t="s">
        <v>919</v>
      </c>
      <c r="G177" s="98" t="s">
        <v>318</v>
      </c>
      <c r="H177" s="99">
        <v>0</v>
      </c>
      <c r="I177" s="99">
        <v>0</v>
      </c>
      <c r="J177" s="100">
        <v>0</v>
      </c>
      <c r="K177" s="101">
        <f t="shared" si="4"/>
        <v>0</v>
      </c>
      <c r="L177" s="102">
        <v>120000</v>
      </c>
      <c r="M177" s="96">
        <f t="shared" si="5"/>
        <v>120000</v>
      </c>
    </row>
    <row r="178" spans="1:13" x14ac:dyDescent="0.25">
      <c r="A178" s="78" t="s">
        <v>247</v>
      </c>
      <c r="B178" s="98">
        <v>2</v>
      </c>
      <c r="C178" s="98"/>
      <c r="D178" s="98" t="s">
        <v>286</v>
      </c>
      <c r="E178" s="98" t="s">
        <v>886</v>
      </c>
      <c r="F178" s="93" t="s">
        <v>920</v>
      </c>
      <c r="G178" s="98" t="s">
        <v>316</v>
      </c>
      <c r="H178" s="99">
        <v>0</v>
      </c>
      <c r="I178" s="99">
        <v>0</v>
      </c>
      <c r="J178" s="100">
        <v>0</v>
      </c>
      <c r="K178" s="101">
        <f t="shared" si="4"/>
        <v>0</v>
      </c>
      <c r="L178" s="102">
        <v>0</v>
      </c>
      <c r="M178" s="96">
        <f t="shared" si="5"/>
        <v>0</v>
      </c>
    </row>
    <row r="179" spans="1:13" x14ac:dyDescent="0.25">
      <c r="A179" s="78" t="s">
        <v>247</v>
      </c>
      <c r="B179" s="98">
        <v>4</v>
      </c>
      <c r="C179" s="98"/>
      <c r="D179" s="98" t="s">
        <v>286</v>
      </c>
      <c r="E179" s="98" t="s">
        <v>886</v>
      </c>
      <c r="F179" s="98" t="s">
        <v>919</v>
      </c>
      <c r="G179" s="98" t="s">
        <v>317</v>
      </c>
      <c r="H179" s="99">
        <v>84991.336800000005</v>
      </c>
      <c r="I179" s="99">
        <v>27335.88</v>
      </c>
      <c r="J179" s="100">
        <v>21178.01</v>
      </c>
      <c r="K179" s="101">
        <f t="shared" si="4"/>
        <v>6157.8700000000026</v>
      </c>
      <c r="L179" s="102">
        <v>40000</v>
      </c>
      <c r="M179" s="96">
        <f t="shared" si="5"/>
        <v>-44991.336800000005</v>
      </c>
    </row>
    <row r="180" spans="1:13" x14ac:dyDescent="0.25">
      <c r="A180" s="78" t="s">
        <v>247</v>
      </c>
      <c r="B180" s="98">
        <v>45</v>
      </c>
      <c r="C180" s="98"/>
      <c r="D180" s="98" t="s">
        <v>286</v>
      </c>
      <c r="E180" s="98" t="s">
        <v>886</v>
      </c>
      <c r="F180" s="98" t="s">
        <v>919</v>
      </c>
      <c r="G180" s="98" t="s">
        <v>318</v>
      </c>
      <c r="H180" s="99">
        <v>468.18</v>
      </c>
      <c r="I180" s="99">
        <v>4468.18</v>
      </c>
      <c r="J180" s="100">
        <v>4341.0600000000004</v>
      </c>
      <c r="K180" s="101">
        <f t="shared" si="4"/>
        <v>127.11999999999989</v>
      </c>
      <c r="L180" s="102">
        <v>750</v>
      </c>
      <c r="M180" s="96">
        <f t="shared" si="5"/>
        <v>281.82</v>
      </c>
    </row>
    <row r="181" spans="1:13" x14ac:dyDescent="0.25">
      <c r="A181" s="78" t="s">
        <v>248</v>
      </c>
      <c r="B181" s="98">
        <v>4</v>
      </c>
      <c r="C181" s="98"/>
      <c r="D181" s="98" t="s">
        <v>363</v>
      </c>
      <c r="E181" s="98" t="s">
        <v>886</v>
      </c>
      <c r="F181" s="98" t="s">
        <v>919</v>
      </c>
      <c r="G181" s="98" t="s">
        <v>363</v>
      </c>
      <c r="H181" s="99">
        <v>951982.2</v>
      </c>
      <c r="I181" s="99">
        <v>973405.25</v>
      </c>
      <c r="J181" s="100">
        <v>714567.32</v>
      </c>
      <c r="K181" s="101">
        <f t="shared" si="4"/>
        <v>258837.93000000005</v>
      </c>
      <c r="L181" s="102">
        <v>978000</v>
      </c>
      <c r="M181" s="96">
        <f t="shared" si="5"/>
        <v>26017.800000000047</v>
      </c>
    </row>
    <row r="182" spans="1:13" x14ac:dyDescent="0.25">
      <c r="A182" s="78" t="s">
        <v>248</v>
      </c>
      <c r="B182" s="98">
        <v>401</v>
      </c>
      <c r="C182" s="98"/>
      <c r="D182" s="98" t="s">
        <v>363</v>
      </c>
      <c r="E182" s="98" t="s">
        <v>886</v>
      </c>
      <c r="F182" s="98" t="s">
        <v>920</v>
      </c>
      <c r="G182" s="98" t="s">
        <v>364</v>
      </c>
      <c r="H182" s="99">
        <v>0</v>
      </c>
      <c r="I182" s="99">
        <v>61607.56</v>
      </c>
      <c r="J182" s="100">
        <v>48712.68</v>
      </c>
      <c r="K182" s="101">
        <f t="shared" si="4"/>
        <v>12894.879999999997</v>
      </c>
      <c r="L182" s="102">
        <v>50000</v>
      </c>
      <c r="M182" s="96">
        <f t="shared" si="5"/>
        <v>50000</v>
      </c>
    </row>
    <row r="183" spans="1:13" x14ac:dyDescent="0.25">
      <c r="A183" s="78" t="s">
        <v>248</v>
      </c>
      <c r="B183" s="98">
        <v>402</v>
      </c>
      <c r="C183" s="98"/>
      <c r="D183" s="98" t="s">
        <v>363</v>
      </c>
      <c r="E183" s="98" t="s">
        <v>886</v>
      </c>
      <c r="F183" s="98" t="s">
        <v>919</v>
      </c>
      <c r="G183" s="98" t="s">
        <v>365</v>
      </c>
      <c r="H183" s="99">
        <v>0</v>
      </c>
      <c r="I183" s="99">
        <v>30000</v>
      </c>
      <c r="J183" s="100">
        <v>29974.799999999999</v>
      </c>
      <c r="K183" s="101">
        <f t="shared" si="4"/>
        <v>25.200000000000728</v>
      </c>
      <c r="L183" s="102">
        <v>50000</v>
      </c>
      <c r="M183" s="96">
        <f t="shared" si="5"/>
        <v>50000</v>
      </c>
    </row>
    <row r="184" spans="1:13" x14ac:dyDescent="0.25">
      <c r="A184" s="78" t="s">
        <v>249</v>
      </c>
      <c r="B184" s="98">
        <v>49</v>
      </c>
      <c r="C184" s="98"/>
      <c r="D184" s="98" t="s">
        <v>363</v>
      </c>
      <c r="E184" s="98" t="s">
        <v>886</v>
      </c>
      <c r="F184" s="98" t="s">
        <v>919</v>
      </c>
      <c r="G184" s="98" t="s">
        <v>366</v>
      </c>
      <c r="H184" s="99">
        <v>8725</v>
      </c>
      <c r="I184" s="99">
        <v>10554.04</v>
      </c>
      <c r="J184" s="100">
        <v>8301.2000000000007</v>
      </c>
      <c r="K184" s="101">
        <f t="shared" si="4"/>
        <v>2252.84</v>
      </c>
      <c r="L184" s="102">
        <v>11000</v>
      </c>
      <c r="M184" s="96">
        <f t="shared" si="5"/>
        <v>2275</v>
      </c>
    </row>
    <row r="185" spans="1:13" x14ac:dyDescent="0.25">
      <c r="A185" s="78" t="s">
        <v>250</v>
      </c>
      <c r="B185" s="98">
        <v>4</v>
      </c>
      <c r="C185" s="98"/>
      <c r="D185" s="98" t="s">
        <v>274</v>
      </c>
      <c r="E185" s="98" t="s">
        <v>886</v>
      </c>
      <c r="F185" s="98" t="s">
        <v>919</v>
      </c>
      <c r="G185" s="98" t="s">
        <v>317</v>
      </c>
      <c r="H185" s="99">
        <v>0</v>
      </c>
      <c r="I185" s="99">
        <v>0</v>
      </c>
      <c r="J185" s="100">
        <v>0</v>
      </c>
      <c r="K185" s="101">
        <f t="shared" si="4"/>
        <v>0</v>
      </c>
      <c r="L185" s="102">
        <v>0</v>
      </c>
      <c r="M185" s="96">
        <f t="shared" si="5"/>
        <v>0</v>
      </c>
    </row>
    <row r="186" spans="1:13" x14ac:dyDescent="0.25">
      <c r="A186" s="78" t="s">
        <v>251</v>
      </c>
      <c r="B186" s="98">
        <v>8</v>
      </c>
      <c r="C186" s="98"/>
      <c r="D186" s="98" t="s">
        <v>314</v>
      </c>
      <c r="E186" s="98"/>
      <c r="F186" s="98" t="s">
        <v>919</v>
      </c>
      <c r="G186" s="98" t="s">
        <v>367</v>
      </c>
      <c r="H186" s="99">
        <v>446156.785875</v>
      </c>
      <c r="I186" s="99">
        <v>446156.79</v>
      </c>
      <c r="J186" s="100">
        <v>258005.62</v>
      </c>
      <c r="K186" s="101">
        <f t="shared" si="4"/>
        <v>188151.16999999998</v>
      </c>
      <c r="L186" s="102">
        <v>435000</v>
      </c>
      <c r="M186" s="96">
        <f t="shared" si="5"/>
        <v>-11156.785875000001</v>
      </c>
    </row>
    <row r="187" spans="1:13" x14ac:dyDescent="0.25">
      <c r="A187" s="78" t="s">
        <v>252</v>
      </c>
      <c r="B187" s="98">
        <v>8</v>
      </c>
      <c r="C187" s="98"/>
      <c r="D187" s="98" t="s">
        <v>314</v>
      </c>
      <c r="E187" s="98"/>
      <c r="F187" s="98" t="s">
        <v>919</v>
      </c>
      <c r="G187" s="98" t="s">
        <v>368</v>
      </c>
      <c r="H187" s="99">
        <v>1298570.50125</v>
      </c>
      <c r="I187" s="99">
        <v>1288372.25</v>
      </c>
      <c r="J187" s="100">
        <v>1192.8399999999999</v>
      </c>
      <c r="K187" s="101">
        <f t="shared" si="4"/>
        <v>1287179.4099999999</v>
      </c>
      <c r="L187" s="102">
        <v>1310000</v>
      </c>
      <c r="M187" s="96">
        <f t="shared" si="5"/>
        <v>11429.498750000028</v>
      </c>
    </row>
    <row r="188" spans="1:13" x14ac:dyDescent="0.25">
      <c r="A188" s="78" t="s">
        <v>253</v>
      </c>
      <c r="B188" s="98">
        <v>8</v>
      </c>
      <c r="C188" s="98"/>
      <c r="D188" s="98" t="s">
        <v>314</v>
      </c>
      <c r="E188" s="98"/>
      <c r="F188" s="98" t="s">
        <v>919</v>
      </c>
      <c r="G188" s="98" t="s">
        <v>369</v>
      </c>
      <c r="H188" s="99">
        <v>1171546.2076774188</v>
      </c>
      <c r="I188" s="99">
        <v>1171546.21</v>
      </c>
      <c r="J188" s="100">
        <v>763663.88</v>
      </c>
      <c r="K188" s="101">
        <f t="shared" si="4"/>
        <v>407882.32999999996</v>
      </c>
      <c r="L188" s="102">
        <v>1221083.502900685</v>
      </c>
      <c r="M188" s="96">
        <f t="shared" si="5"/>
        <v>49537.295223266119</v>
      </c>
    </row>
    <row r="189" spans="1:13" x14ac:dyDescent="0.25">
      <c r="A189" s="78" t="s">
        <v>254</v>
      </c>
      <c r="B189" s="98">
        <v>8</v>
      </c>
      <c r="C189" s="98"/>
      <c r="D189" s="98" t="s">
        <v>314</v>
      </c>
      <c r="E189" s="98"/>
      <c r="F189" s="98" t="s">
        <v>919</v>
      </c>
      <c r="G189" s="98" t="s">
        <v>370</v>
      </c>
      <c r="H189" s="99">
        <v>222805.995</v>
      </c>
      <c r="I189" s="99">
        <v>222806</v>
      </c>
      <c r="J189" s="100">
        <v>126275.1</v>
      </c>
      <c r="K189" s="101">
        <f t="shared" si="4"/>
        <v>96530.9</v>
      </c>
      <c r="L189" s="102">
        <v>227262.11489999999</v>
      </c>
      <c r="M189" s="96">
        <f t="shared" si="5"/>
        <v>4456.1198999999906</v>
      </c>
    </row>
    <row r="190" spans="1:13" x14ac:dyDescent="0.25">
      <c r="A190" s="78" t="s">
        <v>255</v>
      </c>
      <c r="B190" s="98">
        <v>8</v>
      </c>
      <c r="C190" s="98"/>
      <c r="D190" s="98" t="s">
        <v>314</v>
      </c>
      <c r="E190" s="98"/>
      <c r="F190" s="98" t="s">
        <v>919</v>
      </c>
      <c r="G190" s="98" t="s">
        <v>371</v>
      </c>
      <c r="H190" s="99">
        <v>5630.1246000000001</v>
      </c>
      <c r="I190" s="99">
        <v>5630.12</v>
      </c>
      <c r="J190" s="100">
        <v>1559.92</v>
      </c>
      <c r="K190" s="101">
        <f t="shared" si="4"/>
        <v>4070.2</v>
      </c>
      <c r="L190" s="102">
        <v>5500</v>
      </c>
      <c r="M190" s="96">
        <f t="shared" si="5"/>
        <v>-130.1246000000001</v>
      </c>
    </row>
    <row r="191" spans="1:13" x14ac:dyDescent="0.25">
      <c r="A191" s="78" t="s">
        <v>256</v>
      </c>
      <c r="B191" s="98">
        <v>8</v>
      </c>
      <c r="C191" s="98"/>
      <c r="D191" s="98" t="s">
        <v>314</v>
      </c>
      <c r="E191" s="98"/>
      <c r="F191" s="98" t="s">
        <v>919</v>
      </c>
      <c r="G191" s="98" t="s">
        <v>372</v>
      </c>
      <c r="H191" s="99">
        <v>10200</v>
      </c>
      <c r="I191" s="99">
        <v>10200</v>
      </c>
      <c r="J191" s="100">
        <v>0</v>
      </c>
      <c r="K191" s="101">
        <f t="shared" si="4"/>
        <v>10200</v>
      </c>
      <c r="L191" s="102">
        <v>10000</v>
      </c>
      <c r="M191" s="96">
        <f t="shared" si="5"/>
        <v>-200</v>
      </c>
    </row>
    <row r="192" spans="1:13" x14ac:dyDescent="0.25">
      <c r="A192" s="78" t="s">
        <v>257</v>
      </c>
      <c r="B192" s="98">
        <v>8</v>
      </c>
      <c r="C192" s="98"/>
      <c r="D192" s="98" t="s">
        <v>314</v>
      </c>
      <c r="E192" s="98"/>
      <c r="F192" s="98" t="s">
        <v>919</v>
      </c>
      <c r="G192" s="98" t="s">
        <v>373</v>
      </c>
      <c r="H192" s="99">
        <v>3570</v>
      </c>
      <c r="I192" s="99">
        <v>3570</v>
      </c>
      <c r="J192" s="100">
        <v>1090.6300000000001</v>
      </c>
      <c r="K192" s="101">
        <f t="shared" si="4"/>
        <v>2479.37</v>
      </c>
      <c r="L192" s="102">
        <v>3000</v>
      </c>
      <c r="M192" s="96">
        <f t="shared" si="5"/>
        <v>-570</v>
      </c>
    </row>
    <row r="193" spans="1:13" x14ac:dyDescent="0.25">
      <c r="A193" s="78" t="s">
        <v>258</v>
      </c>
      <c r="B193" s="98">
        <v>8</v>
      </c>
      <c r="C193" s="98"/>
      <c r="D193" s="98" t="s">
        <v>314</v>
      </c>
      <c r="E193" s="98"/>
      <c r="F193" s="98" t="s">
        <v>919</v>
      </c>
      <c r="G193" s="98" t="s">
        <v>375</v>
      </c>
      <c r="H193" s="99">
        <v>0</v>
      </c>
      <c r="I193" s="99">
        <v>2961109.55</v>
      </c>
      <c r="J193" s="100">
        <v>1934747.19</v>
      </c>
      <c r="K193" s="101">
        <f t="shared" si="4"/>
        <v>1026362.3599999999</v>
      </c>
      <c r="L193" s="102">
        <v>129000</v>
      </c>
      <c r="M193" s="96">
        <f t="shared" si="5"/>
        <v>129000</v>
      </c>
    </row>
    <row r="194" spans="1:13" x14ac:dyDescent="0.25">
      <c r="A194" s="78" t="s">
        <v>258</v>
      </c>
      <c r="B194" s="98">
        <v>8</v>
      </c>
      <c r="C194" s="98"/>
      <c r="D194" s="98" t="s">
        <v>314</v>
      </c>
      <c r="E194" s="98"/>
      <c r="F194" s="98" t="s">
        <v>919</v>
      </c>
      <c r="G194" s="104" t="s">
        <v>374</v>
      </c>
      <c r="H194" s="99">
        <v>2989612.4136000001</v>
      </c>
      <c r="I194" s="99">
        <v>3468</v>
      </c>
      <c r="J194" s="100">
        <v>0</v>
      </c>
      <c r="K194" s="101">
        <f t="shared" si="4"/>
        <v>3468</v>
      </c>
      <c r="L194" s="102">
        <v>2950000</v>
      </c>
      <c r="M194" s="96">
        <f t="shared" si="5"/>
        <v>-39612.413600000087</v>
      </c>
    </row>
    <row r="195" spans="1:13" x14ac:dyDescent="0.25">
      <c r="A195" s="78" t="s">
        <v>259</v>
      </c>
      <c r="B195" s="98">
        <v>8</v>
      </c>
      <c r="C195" s="98"/>
      <c r="D195" s="98" t="s">
        <v>314</v>
      </c>
      <c r="E195" s="98"/>
      <c r="F195" s="98" t="s">
        <v>919</v>
      </c>
      <c r="G195" s="98" t="s">
        <v>376</v>
      </c>
      <c r="H195" s="99">
        <v>3468</v>
      </c>
      <c r="I195" s="99">
        <v>0</v>
      </c>
      <c r="J195" s="100">
        <v>0</v>
      </c>
      <c r="K195" s="101">
        <f t="shared" si="4"/>
        <v>0</v>
      </c>
      <c r="L195" s="102">
        <v>11000</v>
      </c>
      <c r="M195" s="96">
        <f t="shared" si="5"/>
        <v>7532</v>
      </c>
    </row>
    <row r="196" spans="1:13" x14ac:dyDescent="0.25">
      <c r="A196" s="78" t="s">
        <v>260</v>
      </c>
      <c r="B196" s="98">
        <v>6</v>
      </c>
      <c r="C196" s="98"/>
      <c r="D196" s="98" t="s">
        <v>313</v>
      </c>
      <c r="E196" s="98" t="s">
        <v>887</v>
      </c>
      <c r="F196" s="98" t="s">
        <v>919</v>
      </c>
      <c r="G196" s="98" t="s">
        <v>378</v>
      </c>
      <c r="H196" s="99">
        <v>235000</v>
      </c>
      <c r="I196" s="99">
        <v>235000</v>
      </c>
      <c r="J196" s="100">
        <v>0</v>
      </c>
      <c r="K196" s="101">
        <f t="shared" ref="K196:K207" si="6">I196-J196</f>
        <v>235000</v>
      </c>
      <c r="L196" s="102">
        <v>240000</v>
      </c>
      <c r="M196" s="96">
        <f t="shared" ref="M196:M207" si="7">L196-H196</f>
        <v>5000</v>
      </c>
    </row>
    <row r="197" spans="1:13" x14ac:dyDescent="0.25">
      <c r="A197" s="78" t="s">
        <v>260</v>
      </c>
      <c r="B197" s="98">
        <v>7</v>
      </c>
      <c r="C197" s="98"/>
      <c r="D197" s="98" t="s">
        <v>290</v>
      </c>
      <c r="E197" s="98" t="s">
        <v>887</v>
      </c>
      <c r="F197" s="98" t="s">
        <v>919</v>
      </c>
      <c r="G197" s="98" t="s">
        <v>381</v>
      </c>
      <c r="H197" s="99">
        <v>86963</v>
      </c>
      <c r="I197" s="99">
        <v>86963</v>
      </c>
      <c r="J197" s="100">
        <v>43481.5</v>
      </c>
      <c r="K197" s="101">
        <f t="shared" si="6"/>
        <v>43481.5</v>
      </c>
      <c r="L197" s="102">
        <v>75213</v>
      </c>
      <c r="M197" s="96">
        <f t="shared" si="7"/>
        <v>-11750</v>
      </c>
    </row>
    <row r="198" spans="1:13" x14ac:dyDescent="0.25">
      <c r="A198" s="78" t="s">
        <v>261</v>
      </c>
      <c r="B198" s="98">
        <v>6</v>
      </c>
      <c r="C198" s="98"/>
      <c r="D198" s="98" t="s">
        <v>313</v>
      </c>
      <c r="E198" s="98" t="s">
        <v>887</v>
      </c>
      <c r="F198" s="98" t="s">
        <v>919</v>
      </c>
      <c r="G198" s="98" t="s">
        <v>377</v>
      </c>
      <c r="H198" s="99">
        <v>2930000</v>
      </c>
      <c r="I198" s="99">
        <v>3071392.44</v>
      </c>
      <c r="J198" s="100">
        <v>0</v>
      </c>
      <c r="K198" s="101">
        <f t="shared" si="6"/>
        <v>3071392.44</v>
      </c>
      <c r="L198" s="102">
        <v>3307299</v>
      </c>
      <c r="M198" s="96">
        <f t="shared" si="7"/>
        <v>377299</v>
      </c>
    </row>
    <row r="199" spans="1:13" x14ac:dyDescent="0.25">
      <c r="A199" s="78" t="s">
        <v>261</v>
      </c>
      <c r="B199" s="98">
        <v>7</v>
      </c>
      <c r="C199" s="98"/>
      <c r="D199" s="98" t="s">
        <v>290</v>
      </c>
      <c r="E199" s="98" t="s">
        <v>887</v>
      </c>
      <c r="F199" s="98" t="s">
        <v>919</v>
      </c>
      <c r="G199" s="98" t="s">
        <v>377</v>
      </c>
      <c r="H199" s="99">
        <v>456296</v>
      </c>
      <c r="I199" s="99">
        <v>456296</v>
      </c>
      <c r="J199" s="100">
        <v>253899.15</v>
      </c>
      <c r="K199" s="101">
        <f t="shared" si="6"/>
        <v>202396.85</v>
      </c>
      <c r="L199" s="102">
        <v>578853</v>
      </c>
      <c r="M199" s="96">
        <f t="shared" si="7"/>
        <v>122557</v>
      </c>
    </row>
    <row r="200" spans="1:13" x14ac:dyDescent="0.25">
      <c r="A200" s="78" t="s">
        <v>262</v>
      </c>
      <c r="B200" s="98">
        <v>6</v>
      </c>
      <c r="C200" s="98"/>
      <c r="D200" s="98" t="s">
        <v>313</v>
      </c>
      <c r="E200" s="98" t="s">
        <v>887</v>
      </c>
      <c r="F200" s="98" t="s">
        <v>919</v>
      </c>
      <c r="G200" s="98" t="s">
        <v>379</v>
      </c>
      <c r="H200" s="99">
        <v>185000</v>
      </c>
      <c r="I200" s="99">
        <v>185000</v>
      </c>
      <c r="J200" s="100">
        <v>185000</v>
      </c>
      <c r="K200" s="101">
        <f t="shared" si="6"/>
        <v>0</v>
      </c>
      <c r="L200" s="102">
        <v>124500</v>
      </c>
      <c r="M200" s="96">
        <f t="shared" si="7"/>
        <v>-60500</v>
      </c>
    </row>
    <row r="201" spans="1:13" x14ac:dyDescent="0.25">
      <c r="A201" s="78" t="s">
        <v>262</v>
      </c>
      <c r="B201" s="98">
        <v>7</v>
      </c>
      <c r="C201" s="98"/>
      <c r="D201" s="98" t="s">
        <v>290</v>
      </c>
      <c r="E201" s="98" t="s">
        <v>887</v>
      </c>
      <c r="F201" s="98" t="s">
        <v>919</v>
      </c>
      <c r="G201" s="98" t="s">
        <v>379</v>
      </c>
      <c r="H201" s="99">
        <v>128280</v>
      </c>
      <c r="I201" s="99">
        <v>128280</v>
      </c>
      <c r="J201" s="100">
        <v>10230.44</v>
      </c>
      <c r="K201" s="101">
        <f t="shared" si="6"/>
        <v>118049.56</v>
      </c>
      <c r="L201" s="102">
        <v>145114</v>
      </c>
      <c r="M201" s="96">
        <f t="shared" si="7"/>
        <v>16834</v>
      </c>
    </row>
    <row r="202" spans="1:13" x14ac:dyDescent="0.25">
      <c r="A202" s="78" t="s">
        <v>263</v>
      </c>
      <c r="B202" s="98">
        <v>6</v>
      </c>
      <c r="C202" s="98"/>
      <c r="D202" s="98" t="s">
        <v>313</v>
      </c>
      <c r="E202" s="98" t="s">
        <v>887</v>
      </c>
      <c r="F202" s="98" t="s">
        <v>919</v>
      </c>
      <c r="G202" s="98" t="s">
        <v>380</v>
      </c>
      <c r="H202" s="99">
        <v>269469</v>
      </c>
      <c r="I202" s="99">
        <v>269469</v>
      </c>
      <c r="J202" s="100">
        <v>269469</v>
      </c>
      <c r="K202" s="101">
        <f t="shared" si="6"/>
        <v>0</v>
      </c>
      <c r="L202" s="102">
        <v>318608</v>
      </c>
      <c r="M202" s="96">
        <f t="shared" si="7"/>
        <v>49139</v>
      </c>
    </row>
    <row r="203" spans="1:13" x14ac:dyDescent="0.25">
      <c r="A203" s="78" t="s">
        <v>263</v>
      </c>
      <c r="B203" s="98">
        <v>7</v>
      </c>
      <c r="C203" s="98"/>
      <c r="D203" s="98" t="s">
        <v>290</v>
      </c>
      <c r="E203" s="98" t="s">
        <v>887</v>
      </c>
      <c r="F203" s="98" t="s">
        <v>919</v>
      </c>
      <c r="G203" s="98" t="s">
        <v>380</v>
      </c>
      <c r="H203" s="99">
        <v>5667</v>
      </c>
      <c r="I203" s="99">
        <v>5667</v>
      </c>
      <c r="J203" s="100">
        <v>5666.78</v>
      </c>
      <c r="K203" s="101">
        <f t="shared" si="6"/>
        <v>0.22000000000025466</v>
      </c>
      <c r="L203" s="102">
        <v>16520</v>
      </c>
      <c r="M203" s="96">
        <f t="shared" si="7"/>
        <v>10853</v>
      </c>
    </row>
    <row r="204" spans="1:13" x14ac:dyDescent="0.25">
      <c r="A204" s="78" t="s">
        <v>264</v>
      </c>
      <c r="B204" s="98">
        <v>7</v>
      </c>
      <c r="C204" s="98"/>
      <c r="D204" s="98" t="s">
        <v>290</v>
      </c>
      <c r="E204" s="98" t="s">
        <v>887</v>
      </c>
      <c r="F204" s="98" t="s">
        <v>919</v>
      </c>
      <c r="G204" s="98" t="s">
        <v>382</v>
      </c>
      <c r="H204" s="99">
        <v>0</v>
      </c>
      <c r="I204" s="99">
        <v>0</v>
      </c>
      <c r="J204" s="100">
        <v>0</v>
      </c>
      <c r="K204" s="101">
        <f t="shared" si="6"/>
        <v>0</v>
      </c>
      <c r="L204" s="102">
        <v>0</v>
      </c>
      <c r="M204" s="96">
        <f t="shared" si="7"/>
        <v>0</v>
      </c>
    </row>
    <row r="205" spans="1:13" x14ac:dyDescent="0.25">
      <c r="A205" s="78" t="s">
        <v>265</v>
      </c>
      <c r="B205" s="98">
        <v>93</v>
      </c>
      <c r="C205" s="98"/>
      <c r="D205" s="98" t="s">
        <v>315</v>
      </c>
      <c r="E205" s="98" t="s">
        <v>886</v>
      </c>
      <c r="F205" s="98" t="s">
        <v>919</v>
      </c>
      <c r="G205" s="98" t="s">
        <v>383</v>
      </c>
      <c r="H205" s="99">
        <v>120000</v>
      </c>
      <c r="I205" s="99">
        <v>6315.13</v>
      </c>
      <c r="J205" s="100">
        <v>5236.22</v>
      </c>
      <c r="K205" s="101">
        <f t="shared" si="6"/>
        <v>1078.9099999999999</v>
      </c>
      <c r="L205" s="102">
        <v>120000</v>
      </c>
      <c r="M205" s="96">
        <f t="shared" si="7"/>
        <v>0</v>
      </c>
    </row>
    <row r="206" spans="1:13" x14ac:dyDescent="0.25">
      <c r="A206" s="78" t="s">
        <v>265</v>
      </c>
      <c r="B206" s="98">
        <v>95</v>
      </c>
      <c r="C206" s="98"/>
      <c r="D206" s="98" t="s">
        <v>315</v>
      </c>
      <c r="E206" s="98" t="s">
        <v>886</v>
      </c>
      <c r="F206" s="98" t="s">
        <v>919</v>
      </c>
      <c r="G206" s="98" t="s">
        <v>384</v>
      </c>
      <c r="H206" s="99">
        <v>0</v>
      </c>
      <c r="I206" s="99">
        <v>120000</v>
      </c>
      <c r="J206" s="100">
        <v>0</v>
      </c>
      <c r="K206" s="101">
        <f t="shared" si="6"/>
        <v>120000</v>
      </c>
      <c r="L206" s="102">
        <v>25000</v>
      </c>
      <c r="M206" s="96">
        <f t="shared" si="7"/>
        <v>25000</v>
      </c>
    </row>
    <row r="207" spans="1:13" ht="15.75" thickBot="1" x14ac:dyDescent="0.3">
      <c r="A207" s="80" t="s">
        <v>266</v>
      </c>
      <c r="B207" s="105">
        <v>9</v>
      </c>
      <c r="C207" s="105"/>
      <c r="D207" s="105" t="s">
        <v>315</v>
      </c>
      <c r="E207" s="98" t="s">
        <v>887</v>
      </c>
      <c r="F207" s="105" t="s">
        <v>920</v>
      </c>
      <c r="G207" s="105" t="s">
        <v>385</v>
      </c>
      <c r="H207" s="106">
        <v>100000</v>
      </c>
      <c r="I207" s="106">
        <v>2350000</v>
      </c>
      <c r="J207" s="107">
        <v>2250000</v>
      </c>
      <c r="K207" s="108">
        <f t="shared" si="6"/>
        <v>100000</v>
      </c>
      <c r="L207" s="109">
        <v>100000</v>
      </c>
      <c r="M207" s="96">
        <f t="shared" si="7"/>
        <v>0</v>
      </c>
    </row>
    <row r="208" spans="1:13" ht="15.75" thickBot="1" x14ac:dyDescent="0.3">
      <c r="A208" s="87"/>
      <c r="B208" s="88"/>
      <c r="C208" s="88"/>
      <c r="D208" s="88"/>
      <c r="E208" s="88"/>
      <c r="F208" s="88"/>
      <c r="G208" s="88"/>
      <c r="H208" s="110">
        <f t="shared" ref="H208:M208" si="8">SUM(H4:H207)</f>
        <v>32456760.954525553</v>
      </c>
      <c r="I208" s="110">
        <f t="shared" si="8"/>
        <v>35080958.74000001</v>
      </c>
      <c r="J208" s="111">
        <f t="shared" si="8"/>
        <v>21437110.91</v>
      </c>
      <c r="K208" s="112">
        <f t="shared" si="8"/>
        <v>13643847.83</v>
      </c>
      <c r="L208" s="113">
        <f t="shared" si="8"/>
        <v>34009732.087090686</v>
      </c>
      <c r="M208" s="112">
        <f t="shared" si="8"/>
        <v>1552971.132565141</v>
      </c>
    </row>
    <row r="209" spans="13:13" x14ac:dyDescent="0.25">
      <c r="M209" s="148"/>
    </row>
  </sheetData>
  <pageMargins left="0.7" right="0.7" top="0.75" bottom="0.75" header="0.3" footer="0.3"/>
  <pageSetup scale="74"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AB92"/>
  <sheetViews>
    <sheetView topLeftCell="A19" workbookViewId="0">
      <selection activeCell="I141" sqref="I141"/>
    </sheetView>
  </sheetViews>
  <sheetFormatPr defaultRowHeight="15" x14ac:dyDescent="0.25"/>
  <cols>
    <col min="2" max="2" width="12.7109375" bestFit="1" customWidth="1"/>
    <col min="4" max="4" width="32.140625" bestFit="1" customWidth="1"/>
    <col min="5" max="5" width="15.140625" customWidth="1"/>
    <col min="6" max="6" width="23.85546875" customWidth="1"/>
    <col min="7" max="7" width="11.7109375" customWidth="1"/>
    <col min="8" max="8" width="12.28515625" bestFit="1" customWidth="1"/>
    <col min="9" max="9" width="19" bestFit="1" customWidth="1"/>
    <col min="10" max="10" width="19" customWidth="1"/>
    <col min="11" max="11" width="10.85546875" bestFit="1" customWidth="1"/>
    <col min="21" max="21" width="39.85546875" bestFit="1" customWidth="1"/>
    <col min="25" max="25" width="14.5703125" bestFit="1" customWidth="1"/>
  </cols>
  <sheetData>
    <row r="1" spans="2:17" ht="15.75" thickBot="1" x14ac:dyDescent="0.3"/>
    <row r="2" spans="2:17" ht="15.75" thickBot="1" x14ac:dyDescent="0.3">
      <c r="D2" s="209" t="s">
        <v>891</v>
      </c>
      <c r="E2" s="210"/>
      <c r="F2" s="210"/>
      <c r="G2" s="210"/>
      <c r="H2" s="211"/>
    </row>
    <row r="3" spans="2:17" ht="33" customHeight="1" thickBot="1" x14ac:dyDescent="0.3">
      <c r="D3" s="156" t="s">
        <v>892</v>
      </c>
      <c r="E3" s="154" t="s">
        <v>893</v>
      </c>
      <c r="F3" s="154" t="s">
        <v>393</v>
      </c>
      <c r="G3" s="154" t="s">
        <v>894</v>
      </c>
      <c r="H3" s="155" t="s">
        <v>895</v>
      </c>
      <c r="I3" s="193" t="s">
        <v>915</v>
      </c>
      <c r="J3" s="193" t="s">
        <v>915</v>
      </c>
      <c r="K3" s="154" t="s">
        <v>894</v>
      </c>
      <c r="L3" s="155" t="s">
        <v>895</v>
      </c>
      <c r="Q3" s="194" t="s">
        <v>916</v>
      </c>
    </row>
    <row r="4" spans="2:17" x14ac:dyDescent="0.25">
      <c r="B4" s="191">
        <f>IF(C4="Y",F4,0)</f>
        <v>9343898.839999998</v>
      </c>
      <c r="C4" t="s">
        <v>919</v>
      </c>
      <c r="D4" s="151" t="s">
        <v>896</v>
      </c>
      <c r="E4" s="94">
        <v>9157229.4362124987</v>
      </c>
      <c r="F4" s="94">
        <v>9343898.839999998</v>
      </c>
      <c r="G4" s="94">
        <f t="shared" ref="G4:G23" si="0">F4-E4</f>
        <v>186669.40378749929</v>
      </c>
      <c r="H4" s="165">
        <f t="shared" ref="H4:H23" si="1">(F4-E4)/E4</f>
        <v>2.0384921562553664E-2</v>
      </c>
      <c r="I4" s="191">
        <f>F4-K81</f>
        <v>9278898.839999998</v>
      </c>
      <c r="J4" s="191" t="e">
        <f>IF(C4="Y",(I4-($I$63*(B4/$B$59))),I4)</f>
        <v>#REF!</v>
      </c>
      <c r="M4" s="204" t="e">
        <f t="shared" ref="M4:M21" si="2">J4-F4</f>
        <v>#REF!</v>
      </c>
      <c r="Q4" s="92"/>
    </row>
    <row r="5" spans="2:17" x14ac:dyDescent="0.25">
      <c r="B5" s="191">
        <f t="shared" ref="B5:B22" si="3">IF(C5="Y",F5,0)</f>
        <v>5106860.6996656749</v>
      </c>
      <c r="C5" t="s">
        <v>919</v>
      </c>
      <c r="D5" s="149" t="s">
        <v>897</v>
      </c>
      <c r="E5" s="99">
        <v>4952663.1429572804</v>
      </c>
      <c r="F5" s="99">
        <v>5106860.6996656749</v>
      </c>
      <c r="G5" s="99">
        <f t="shared" si="0"/>
        <v>154197.55670839455</v>
      </c>
      <c r="H5" s="162">
        <f t="shared" si="1"/>
        <v>3.1134271049236308E-2</v>
      </c>
      <c r="I5" s="191">
        <f>F5</f>
        <v>5106860.6996656749</v>
      </c>
      <c r="J5" s="191" t="e">
        <f t="shared" ref="J5:J22" si="4">IF(C5="Y",(I5-($I$63*(B5/$B$59))),I5)</f>
        <v>#REF!</v>
      </c>
      <c r="M5" s="204" t="e">
        <f t="shared" si="2"/>
        <v>#REF!</v>
      </c>
      <c r="Q5" s="194" t="s">
        <v>917</v>
      </c>
    </row>
    <row r="6" spans="2:17" x14ac:dyDescent="0.25">
      <c r="B6" s="191">
        <f t="shared" si="3"/>
        <v>0</v>
      </c>
      <c r="D6" s="149" t="s">
        <v>898</v>
      </c>
      <c r="E6" s="99">
        <v>2414869.5015062504</v>
      </c>
      <c r="F6" s="99">
        <v>2728192.4679999999</v>
      </c>
      <c r="G6" s="99">
        <f t="shared" si="0"/>
        <v>313322.96649374953</v>
      </c>
      <c r="H6" s="162">
        <f t="shared" si="1"/>
        <v>0.1297473699089402</v>
      </c>
      <c r="I6" s="191">
        <f>F6-K82</f>
        <v>2723192.4679999999</v>
      </c>
      <c r="J6" s="191">
        <f t="shared" si="4"/>
        <v>2723192.4679999999</v>
      </c>
      <c r="M6" s="204">
        <f t="shared" si="2"/>
        <v>-5000</v>
      </c>
    </row>
    <row r="7" spans="2:17" x14ac:dyDescent="0.25">
      <c r="B7" s="191">
        <f t="shared" si="3"/>
        <v>0</v>
      </c>
      <c r="D7" s="149" t="s">
        <v>283</v>
      </c>
      <c r="E7" s="99">
        <v>1164964.7849999999</v>
      </c>
      <c r="F7" s="99">
        <v>1346000</v>
      </c>
      <c r="G7" s="99">
        <f t="shared" si="0"/>
        <v>181035.21500000008</v>
      </c>
      <c r="H7" s="162">
        <f t="shared" si="1"/>
        <v>0.15539973167515111</v>
      </c>
      <c r="I7" s="191">
        <f>F7-K91</f>
        <v>1296000</v>
      </c>
      <c r="J7" s="191">
        <f t="shared" si="4"/>
        <v>1296000</v>
      </c>
      <c r="M7" s="204">
        <f t="shared" si="2"/>
        <v>-50000</v>
      </c>
    </row>
    <row r="8" spans="2:17" x14ac:dyDescent="0.25">
      <c r="B8" s="191">
        <f t="shared" si="3"/>
        <v>784949.25899999996</v>
      </c>
      <c r="C8" t="s">
        <v>919</v>
      </c>
      <c r="D8" s="149" t="s">
        <v>279</v>
      </c>
      <c r="E8" s="99">
        <v>691426.05</v>
      </c>
      <c r="F8" s="99">
        <v>784949.25899999996</v>
      </c>
      <c r="G8" s="99">
        <f t="shared" si="0"/>
        <v>93523.208999999915</v>
      </c>
      <c r="H8" s="162">
        <f t="shared" si="1"/>
        <v>0.13526133271952931</v>
      </c>
      <c r="I8" s="191">
        <f>F8-K85</f>
        <v>484949.25899999996</v>
      </c>
      <c r="J8" s="191" t="e">
        <f t="shared" si="4"/>
        <v>#REF!</v>
      </c>
      <c r="M8" s="204" t="e">
        <f t="shared" si="2"/>
        <v>#REF!</v>
      </c>
    </row>
    <row r="9" spans="2:17" x14ac:dyDescent="0.25">
      <c r="B9" s="191">
        <f t="shared" si="3"/>
        <v>742642.93700000003</v>
      </c>
      <c r="C9" t="s">
        <v>919</v>
      </c>
      <c r="D9" s="149" t="s">
        <v>899</v>
      </c>
      <c r="E9" s="99">
        <v>677165.13129999989</v>
      </c>
      <c r="F9" s="99">
        <v>742642.93700000003</v>
      </c>
      <c r="G9" s="99">
        <f t="shared" si="0"/>
        <v>65477.805700000143</v>
      </c>
      <c r="H9" s="162">
        <f t="shared" si="1"/>
        <v>9.6694000729626986E-2</v>
      </c>
      <c r="I9" s="191">
        <f>F9-K88</f>
        <v>735642.93700000003</v>
      </c>
      <c r="J9" s="191" t="e">
        <f t="shared" si="4"/>
        <v>#REF!</v>
      </c>
      <c r="M9" s="204" t="e">
        <f t="shared" si="2"/>
        <v>#REF!</v>
      </c>
    </row>
    <row r="10" spans="2:17" x14ac:dyDescent="0.25">
      <c r="B10" s="191">
        <f t="shared" si="3"/>
        <v>466207.98699999996</v>
      </c>
      <c r="C10" t="s">
        <v>919</v>
      </c>
      <c r="D10" s="149" t="s">
        <v>287</v>
      </c>
      <c r="E10" s="99">
        <v>595241.19189999998</v>
      </c>
      <c r="F10" s="99">
        <v>466207.98699999996</v>
      </c>
      <c r="G10" s="99">
        <f t="shared" si="0"/>
        <v>-129033.20490000001</v>
      </c>
      <c r="H10" s="166">
        <f t="shared" si="1"/>
        <v>-0.21677465648526131</v>
      </c>
      <c r="I10" s="191">
        <f>F10</f>
        <v>466207.98699999996</v>
      </c>
      <c r="J10" s="191" t="e">
        <f t="shared" si="4"/>
        <v>#REF!</v>
      </c>
      <c r="M10" s="204" t="e">
        <f t="shared" si="2"/>
        <v>#REF!</v>
      </c>
    </row>
    <row r="11" spans="2:17" x14ac:dyDescent="0.25">
      <c r="B11" s="191">
        <f t="shared" si="3"/>
        <v>434560.18699999998</v>
      </c>
      <c r="C11" t="s">
        <v>919</v>
      </c>
      <c r="D11" s="149" t="s">
        <v>900</v>
      </c>
      <c r="E11" s="99">
        <v>538003.07568124996</v>
      </c>
      <c r="F11" s="99">
        <v>434560.18699999998</v>
      </c>
      <c r="G11" s="99">
        <f t="shared" si="0"/>
        <v>-103442.88868124998</v>
      </c>
      <c r="H11" s="166">
        <f t="shared" si="1"/>
        <v>-0.19227192809309637</v>
      </c>
      <c r="I11" s="191">
        <f t="shared" ref="I11:I22" si="5">F11</f>
        <v>434560.18699999998</v>
      </c>
      <c r="J11" s="191" t="e">
        <f t="shared" si="4"/>
        <v>#REF!</v>
      </c>
      <c r="M11" s="204" t="e">
        <f t="shared" si="2"/>
        <v>#REF!</v>
      </c>
    </row>
    <row r="12" spans="2:17" x14ac:dyDescent="0.25">
      <c r="B12" s="191">
        <f t="shared" si="3"/>
        <v>356816</v>
      </c>
      <c r="C12" t="s">
        <v>919</v>
      </c>
      <c r="D12" s="149" t="s">
        <v>294</v>
      </c>
      <c r="E12" s="99">
        <v>374094</v>
      </c>
      <c r="F12" s="99">
        <v>356816</v>
      </c>
      <c r="G12" s="99">
        <f t="shared" si="0"/>
        <v>-17278</v>
      </c>
      <c r="H12" s="166">
        <f t="shared" si="1"/>
        <v>-4.61862526530765E-2</v>
      </c>
      <c r="I12" s="191">
        <f t="shared" si="5"/>
        <v>356816</v>
      </c>
      <c r="J12" s="191" t="e">
        <f t="shared" si="4"/>
        <v>#REF!</v>
      </c>
      <c r="M12" s="204" t="e">
        <f t="shared" si="2"/>
        <v>#REF!</v>
      </c>
    </row>
    <row r="13" spans="2:17" x14ac:dyDescent="0.25">
      <c r="B13" s="191">
        <f t="shared" si="3"/>
        <v>250138.79299999998</v>
      </c>
      <c r="C13" t="s">
        <v>919</v>
      </c>
      <c r="D13" s="149" t="s">
        <v>901</v>
      </c>
      <c r="E13" s="99">
        <v>187048.829</v>
      </c>
      <c r="F13" s="99">
        <v>250138.79299999998</v>
      </c>
      <c r="G13" s="99">
        <f t="shared" si="0"/>
        <v>63089.963999999978</v>
      </c>
      <c r="H13" s="162">
        <f t="shared" si="1"/>
        <v>0.33729141389064765</v>
      </c>
      <c r="I13" s="191">
        <f t="shared" si="5"/>
        <v>250138.79299999998</v>
      </c>
      <c r="J13" s="191" t="e">
        <f t="shared" si="4"/>
        <v>#REF!</v>
      </c>
      <c r="M13" s="204" t="e">
        <f t="shared" si="2"/>
        <v>#REF!</v>
      </c>
    </row>
    <row r="14" spans="2:17" x14ac:dyDescent="0.25">
      <c r="B14" s="191">
        <f t="shared" si="3"/>
        <v>227355.89</v>
      </c>
      <c r="C14" t="s">
        <v>919</v>
      </c>
      <c r="D14" s="149" t="s">
        <v>902</v>
      </c>
      <c r="E14" s="99">
        <v>200151.93525000001</v>
      </c>
      <c r="F14" s="99">
        <v>227355.89</v>
      </c>
      <c r="G14" s="99">
        <f t="shared" si="0"/>
        <v>27203.954750000004</v>
      </c>
      <c r="H14" s="162">
        <f t="shared" si="1"/>
        <v>0.13591652119686415</v>
      </c>
      <c r="I14" s="191">
        <f t="shared" si="5"/>
        <v>227355.89</v>
      </c>
      <c r="J14" s="191" t="e">
        <f t="shared" si="4"/>
        <v>#REF!</v>
      </c>
      <c r="M14" s="204" t="e">
        <f t="shared" si="2"/>
        <v>#REF!</v>
      </c>
    </row>
    <row r="15" spans="2:17" x14ac:dyDescent="0.25">
      <c r="B15" s="191">
        <f t="shared" si="3"/>
        <v>0</v>
      </c>
      <c r="D15" s="149" t="s">
        <v>903</v>
      </c>
      <c r="E15" s="99">
        <v>120000</v>
      </c>
      <c r="F15" s="99">
        <v>145000</v>
      </c>
      <c r="G15" s="99">
        <f t="shared" si="0"/>
        <v>25000</v>
      </c>
      <c r="H15" s="162">
        <f t="shared" si="1"/>
        <v>0.20833333333333334</v>
      </c>
      <c r="I15" s="191">
        <f t="shared" si="5"/>
        <v>145000</v>
      </c>
      <c r="J15" s="191">
        <f t="shared" si="4"/>
        <v>145000</v>
      </c>
      <c r="M15" s="204">
        <f t="shared" si="2"/>
        <v>0</v>
      </c>
    </row>
    <row r="16" spans="2:17" x14ac:dyDescent="0.25">
      <c r="B16" s="191">
        <f t="shared" si="3"/>
        <v>129480.625</v>
      </c>
      <c r="C16" t="s">
        <v>919</v>
      </c>
      <c r="D16" s="149" t="s">
        <v>305</v>
      </c>
      <c r="E16" s="99">
        <v>123478.81619999999</v>
      </c>
      <c r="F16" s="99">
        <v>129480.625</v>
      </c>
      <c r="G16" s="99">
        <f t="shared" si="0"/>
        <v>6001.8088000000134</v>
      </c>
      <c r="H16" s="162">
        <f t="shared" si="1"/>
        <v>4.8605979427911089E-2</v>
      </c>
      <c r="I16" s="191">
        <f t="shared" si="5"/>
        <v>129480.625</v>
      </c>
      <c r="J16" s="191" t="e">
        <f t="shared" si="4"/>
        <v>#REF!</v>
      </c>
      <c r="M16" s="204" t="e">
        <f t="shared" si="2"/>
        <v>#REF!</v>
      </c>
    </row>
    <row r="17" spans="2:28" x14ac:dyDescent="0.25">
      <c r="B17" s="191">
        <f t="shared" si="3"/>
        <v>95500</v>
      </c>
      <c r="C17" t="s">
        <v>919</v>
      </c>
      <c r="D17" s="149" t="s">
        <v>904</v>
      </c>
      <c r="E17" s="99">
        <v>64919.664073124994</v>
      </c>
      <c r="F17" s="99">
        <v>95500</v>
      </c>
      <c r="G17" s="99">
        <f t="shared" si="0"/>
        <v>30580.335926875006</v>
      </c>
      <c r="H17" s="162">
        <f t="shared" si="1"/>
        <v>0.4710488934820975</v>
      </c>
      <c r="I17" s="191">
        <f t="shared" si="5"/>
        <v>95500</v>
      </c>
      <c r="J17" s="191" t="e">
        <f t="shared" si="4"/>
        <v>#REF!</v>
      </c>
      <c r="M17" s="204" t="e">
        <f t="shared" si="2"/>
        <v>#REF!</v>
      </c>
    </row>
    <row r="18" spans="2:28" x14ac:dyDescent="0.25">
      <c r="B18" s="191">
        <f t="shared" si="3"/>
        <v>0</v>
      </c>
      <c r="D18" s="149" t="s">
        <v>292</v>
      </c>
      <c r="E18" s="99">
        <v>51072</v>
      </c>
      <c r="F18" s="99">
        <v>55106</v>
      </c>
      <c r="G18" s="99">
        <f t="shared" si="0"/>
        <v>4034</v>
      </c>
      <c r="H18" s="162">
        <f t="shared" si="1"/>
        <v>7.8986528822055133E-2</v>
      </c>
      <c r="I18" s="191">
        <f t="shared" si="5"/>
        <v>55106</v>
      </c>
      <c r="J18" s="191">
        <f t="shared" si="4"/>
        <v>55106</v>
      </c>
      <c r="M18" s="204">
        <f t="shared" si="2"/>
        <v>0</v>
      </c>
    </row>
    <row r="19" spans="2:28" x14ac:dyDescent="0.25">
      <c r="B19" s="191">
        <f t="shared" si="3"/>
        <v>40750</v>
      </c>
      <c r="C19" t="s">
        <v>919</v>
      </c>
      <c r="D19" s="149" t="s">
        <v>286</v>
      </c>
      <c r="E19" s="99">
        <v>85459.516799999998</v>
      </c>
      <c r="F19" s="99">
        <v>40750</v>
      </c>
      <c r="G19" s="99">
        <f t="shared" si="0"/>
        <v>-44709.516799999998</v>
      </c>
      <c r="H19" s="166">
        <f t="shared" si="1"/>
        <v>-0.52316603784027016</v>
      </c>
      <c r="I19" s="191">
        <f t="shared" si="5"/>
        <v>40750</v>
      </c>
      <c r="J19" s="191" t="e">
        <f t="shared" si="4"/>
        <v>#REF!</v>
      </c>
      <c r="M19" s="204" t="e">
        <f t="shared" si="2"/>
        <v>#REF!</v>
      </c>
    </row>
    <row r="20" spans="2:28" x14ac:dyDescent="0.25">
      <c r="B20" s="191">
        <f t="shared" si="3"/>
        <v>10000</v>
      </c>
      <c r="C20" t="s">
        <v>919</v>
      </c>
      <c r="D20" s="149" t="s">
        <v>311</v>
      </c>
      <c r="E20" s="99">
        <v>35950</v>
      </c>
      <c r="F20" s="99">
        <v>10000</v>
      </c>
      <c r="G20" s="99">
        <f t="shared" si="0"/>
        <v>-25950</v>
      </c>
      <c r="H20" s="166">
        <f t="shared" si="1"/>
        <v>-0.72183588317107095</v>
      </c>
      <c r="I20" s="191">
        <f t="shared" si="5"/>
        <v>10000</v>
      </c>
      <c r="J20" s="191" t="e">
        <f t="shared" si="4"/>
        <v>#REF!</v>
      </c>
      <c r="M20" s="204" t="e">
        <f t="shared" si="2"/>
        <v>#REF!</v>
      </c>
    </row>
    <row r="21" spans="2:28" x14ac:dyDescent="0.25">
      <c r="B21" s="191">
        <f t="shared" si="3"/>
        <v>5048</v>
      </c>
      <c r="C21" t="s">
        <v>919</v>
      </c>
      <c r="D21" s="149" t="s">
        <v>300</v>
      </c>
      <c r="E21" s="99">
        <v>33931</v>
      </c>
      <c r="F21" s="99">
        <v>5048</v>
      </c>
      <c r="G21" s="99">
        <f t="shared" si="0"/>
        <v>-28883</v>
      </c>
      <c r="H21" s="166">
        <f t="shared" si="1"/>
        <v>-0.85122749108484863</v>
      </c>
      <c r="I21" s="191">
        <f t="shared" si="5"/>
        <v>5048</v>
      </c>
      <c r="J21" s="191" t="e">
        <f t="shared" si="4"/>
        <v>#REF!</v>
      </c>
      <c r="M21" s="204" t="e">
        <f t="shared" si="2"/>
        <v>#REF!</v>
      </c>
      <c r="Z21" s="192"/>
      <c r="AA21" s="198"/>
      <c r="AB21" s="192"/>
    </row>
    <row r="22" spans="2:28" ht="15.75" thickBot="1" x14ac:dyDescent="0.3">
      <c r="B22" s="191">
        <f t="shared" si="3"/>
        <v>2000</v>
      </c>
      <c r="C22" t="s">
        <v>919</v>
      </c>
      <c r="D22" s="152" t="s">
        <v>270</v>
      </c>
      <c r="E22" s="106">
        <v>1844.9999999999998</v>
      </c>
      <c r="F22" s="106">
        <v>2000</v>
      </c>
      <c r="G22" s="106">
        <f t="shared" si="0"/>
        <v>155.00000000000023</v>
      </c>
      <c r="H22" s="167">
        <f t="shared" si="1"/>
        <v>8.4010840108401222E-2</v>
      </c>
      <c r="I22" s="191">
        <f t="shared" si="5"/>
        <v>2000</v>
      </c>
      <c r="J22" s="191" t="e">
        <f t="shared" si="4"/>
        <v>#REF!</v>
      </c>
      <c r="M22" s="204" t="e">
        <f t="shared" ref="M22" si="6">J22-F22</f>
        <v>#REF!</v>
      </c>
      <c r="Z22" s="192"/>
      <c r="AA22" s="199"/>
      <c r="AB22" s="192"/>
    </row>
    <row r="23" spans="2:28" ht="15.75" thickBot="1" x14ac:dyDescent="0.3">
      <c r="D23" s="168" t="s">
        <v>905</v>
      </c>
      <c r="E23" s="158">
        <f>SUM(E4:E22)</f>
        <v>21469513.075880405</v>
      </c>
      <c r="F23" s="158">
        <f>SUM(F4:F22)</f>
        <v>22270507.685665671</v>
      </c>
      <c r="G23" s="169">
        <f t="shared" si="0"/>
        <v>800994.60978526622</v>
      </c>
      <c r="H23" s="163">
        <f t="shared" si="1"/>
        <v>3.7308466519677681E-2</v>
      </c>
      <c r="I23" s="196">
        <f>SUM(I4:I22)</f>
        <v>21843507.685665671</v>
      </c>
      <c r="J23" s="203" t="e">
        <f>SUM(J4:J22)</f>
        <v>#REF!</v>
      </c>
      <c r="M23" s="205" t="e">
        <f>J23-F23</f>
        <v>#REF!</v>
      </c>
      <c r="Z23" s="192"/>
      <c r="AA23" s="199"/>
      <c r="AB23" s="192"/>
    </row>
    <row r="24" spans="2:28" ht="15.75" thickBot="1" x14ac:dyDescent="0.3">
      <c r="D24" s="171" t="s">
        <v>906</v>
      </c>
      <c r="E24" s="172">
        <f>E23/E$61</f>
        <v>0.66148045721385651</v>
      </c>
      <c r="F24" s="172">
        <f t="shared" ref="F24" si="7">F23/F$61</f>
        <v>0.65482750032676451</v>
      </c>
      <c r="G24" s="172">
        <f>G23/G$61</f>
        <v>0.5157821172166579</v>
      </c>
      <c r="H24" s="172">
        <f>H23/H$61</f>
        <v>0.77973901056596995</v>
      </c>
      <c r="I24" s="170" t="e">
        <f>I23/$I$61</f>
        <v>#REF!</v>
      </c>
      <c r="J24" s="170" t="e">
        <f>J23/$I$61</f>
        <v>#REF!</v>
      </c>
      <c r="Z24" s="192"/>
      <c r="AA24" s="199"/>
      <c r="AB24" s="192"/>
    </row>
    <row r="25" spans="2:28" ht="15.75" thickBot="1" x14ac:dyDescent="0.3">
      <c r="D25" s="212" t="s">
        <v>907</v>
      </c>
      <c r="E25" s="213"/>
      <c r="F25" s="213"/>
      <c r="G25" s="213"/>
      <c r="H25" s="214"/>
      <c r="Z25" s="192"/>
      <c r="AA25" s="199"/>
      <c r="AB25" s="192"/>
    </row>
    <row r="26" spans="2:28" ht="33" customHeight="1" thickBot="1" x14ac:dyDescent="0.3">
      <c r="D26" s="173" t="str">
        <f>D3</f>
        <v>Budget Category</v>
      </c>
      <c r="E26" s="174" t="str">
        <f t="shared" ref="E26:H26" si="8">E3</f>
        <v>2017-18 Adopted Budget</v>
      </c>
      <c r="F26" s="174" t="str">
        <f t="shared" si="8"/>
        <v>2018-19 Budget</v>
      </c>
      <c r="G26" s="174" t="str">
        <f t="shared" si="8"/>
        <v>Inc./Dec. ($)</v>
      </c>
      <c r="H26" s="175" t="str">
        <f t="shared" si="8"/>
        <v>Inc./Dec. (%)</v>
      </c>
      <c r="I26" s="193" t="s">
        <v>915</v>
      </c>
      <c r="J26" s="193" t="s">
        <v>915</v>
      </c>
      <c r="K26" s="154" t="s">
        <v>894</v>
      </c>
      <c r="L26" s="155" t="s">
        <v>895</v>
      </c>
      <c r="Z26" s="192"/>
      <c r="AA26" s="199"/>
      <c r="AB26" s="192"/>
    </row>
    <row r="27" spans="2:28" x14ac:dyDescent="0.25">
      <c r="B27" s="191">
        <f t="shared" ref="B27:B33" si="9">IF(C27="Y",F27,0)</f>
        <v>0</v>
      </c>
      <c r="D27" s="159" t="s">
        <v>908</v>
      </c>
      <c r="E27" s="176">
        <v>3619469</v>
      </c>
      <c r="F27" s="176">
        <v>3990407</v>
      </c>
      <c r="G27" s="176">
        <f t="shared" ref="G27:G34" si="10">F27-E27</f>
        <v>370938</v>
      </c>
      <c r="H27" s="161">
        <f t="shared" ref="H27:H34" si="11">(F27-E27)/E27</f>
        <v>0.10248409366125252</v>
      </c>
      <c r="I27" s="191">
        <f>F27</f>
        <v>3990407</v>
      </c>
      <c r="J27" s="191">
        <f>IF(C27="Y",(I27-($I$63*(B27/$B$59))),I27)</f>
        <v>3990407</v>
      </c>
      <c r="M27" s="204">
        <f>J27-F27</f>
        <v>0</v>
      </c>
      <c r="Z27" s="192"/>
      <c r="AA27" s="199"/>
      <c r="AB27" s="192"/>
    </row>
    <row r="28" spans="2:28" x14ac:dyDescent="0.25">
      <c r="B28" s="191">
        <f t="shared" si="9"/>
        <v>1681785.11</v>
      </c>
      <c r="C28" t="s">
        <v>919</v>
      </c>
      <c r="D28" s="149" t="s">
        <v>295</v>
      </c>
      <c r="E28" s="99">
        <v>1601817.6376187503</v>
      </c>
      <c r="F28" s="99">
        <v>1681785.11</v>
      </c>
      <c r="G28" s="99">
        <f t="shared" si="10"/>
        <v>79967.472381249769</v>
      </c>
      <c r="H28" s="162">
        <f t="shared" si="11"/>
        <v>4.992295658582508E-2</v>
      </c>
      <c r="I28" s="191">
        <f>F28-K76</f>
        <v>1601785.11</v>
      </c>
      <c r="J28" s="204" t="e">
        <f t="shared" ref="J28:J32" si="12">IF(C28="Y",(I28-($I$63*(B28/$B$59))),I28)</f>
        <v>#REF!</v>
      </c>
      <c r="M28" s="204" t="e">
        <f t="shared" ref="M28:M34" si="13">J28-F28</f>
        <v>#REF!</v>
      </c>
      <c r="Z28" s="192"/>
      <c r="AA28" s="199"/>
      <c r="AB28" s="192"/>
    </row>
    <row r="29" spans="2:28" x14ac:dyDescent="0.25">
      <c r="B29" s="191">
        <f t="shared" si="9"/>
        <v>0</v>
      </c>
      <c r="D29" s="149" t="s">
        <v>290</v>
      </c>
      <c r="E29" s="99">
        <v>677206</v>
      </c>
      <c r="F29" s="99">
        <v>814200</v>
      </c>
      <c r="G29" s="99">
        <f t="shared" si="10"/>
        <v>136994</v>
      </c>
      <c r="H29" s="162">
        <f t="shared" si="11"/>
        <v>0.20229295074172407</v>
      </c>
      <c r="I29" s="191">
        <f>F29</f>
        <v>814200</v>
      </c>
      <c r="J29" s="191">
        <f t="shared" si="12"/>
        <v>814200</v>
      </c>
      <c r="M29" s="204">
        <f t="shared" si="13"/>
        <v>0</v>
      </c>
      <c r="Z29" s="192"/>
      <c r="AA29" s="199"/>
      <c r="AB29" s="192"/>
    </row>
    <row r="30" spans="2:28" x14ac:dyDescent="0.25">
      <c r="B30" s="191">
        <f t="shared" si="9"/>
        <v>641971.77</v>
      </c>
      <c r="C30" t="s">
        <v>919</v>
      </c>
      <c r="D30" s="149" t="s">
        <v>293</v>
      </c>
      <c r="E30" s="99">
        <v>726015.42133125011</v>
      </c>
      <c r="F30" s="99">
        <v>641971.77</v>
      </c>
      <c r="G30" s="99">
        <f t="shared" si="10"/>
        <v>-84043.65133125009</v>
      </c>
      <c r="H30" s="166">
        <f t="shared" si="11"/>
        <v>-0.11576014621995823</v>
      </c>
      <c r="I30" s="191">
        <f>F30-K77</f>
        <v>631971.77</v>
      </c>
      <c r="J30" s="204" t="e">
        <f t="shared" si="12"/>
        <v>#REF!</v>
      </c>
      <c r="M30" s="204" t="e">
        <f t="shared" si="13"/>
        <v>#REF!</v>
      </c>
      <c r="Z30" s="192"/>
      <c r="AA30" s="199"/>
      <c r="AB30" s="192"/>
    </row>
    <row r="31" spans="2:28" x14ac:dyDescent="0.25">
      <c r="B31" s="191">
        <f t="shared" si="9"/>
        <v>511064.16922863555</v>
      </c>
      <c r="C31" t="s">
        <v>919</v>
      </c>
      <c r="D31" s="149" t="s">
        <v>897</v>
      </c>
      <c r="E31" s="99">
        <v>507290.409128814</v>
      </c>
      <c r="F31" s="99">
        <v>511064.16922863555</v>
      </c>
      <c r="G31" s="99">
        <f t="shared" si="10"/>
        <v>3773.7600998215494</v>
      </c>
      <c r="H31" s="162">
        <f t="shared" si="11"/>
        <v>7.4390527238674745E-3</v>
      </c>
      <c r="I31" s="191">
        <f>F31</f>
        <v>511064.16922863555</v>
      </c>
      <c r="J31" s="204" t="e">
        <f t="shared" si="12"/>
        <v>#REF!</v>
      </c>
      <c r="M31" s="204" t="e">
        <f t="shared" si="13"/>
        <v>#REF!</v>
      </c>
      <c r="Z31" s="192"/>
      <c r="AA31" s="199"/>
      <c r="AB31" s="192"/>
    </row>
    <row r="32" spans="2:28" x14ac:dyDescent="0.25">
      <c r="B32" s="191">
        <f t="shared" si="9"/>
        <v>0</v>
      </c>
      <c r="D32" s="149" t="s">
        <v>903</v>
      </c>
      <c r="E32" s="99">
        <v>100000</v>
      </c>
      <c r="F32" s="99">
        <v>100000</v>
      </c>
      <c r="G32" s="99">
        <f t="shared" si="10"/>
        <v>0</v>
      </c>
      <c r="H32" s="162">
        <f t="shared" si="11"/>
        <v>0</v>
      </c>
      <c r="I32" s="191">
        <v>0</v>
      </c>
      <c r="J32" s="191">
        <f t="shared" si="12"/>
        <v>0</v>
      </c>
      <c r="M32" s="204">
        <f t="shared" si="13"/>
        <v>-100000</v>
      </c>
      <c r="Z32" s="192"/>
      <c r="AA32" s="199"/>
      <c r="AB32" s="192"/>
    </row>
    <row r="33" spans="2:28" ht="15.75" thickBot="1" x14ac:dyDescent="0.3">
      <c r="B33" s="191">
        <f t="shared" si="9"/>
        <v>10000</v>
      </c>
      <c r="C33" t="s">
        <v>919</v>
      </c>
      <c r="D33" s="150" t="s">
        <v>306</v>
      </c>
      <c r="E33" s="177">
        <v>12063.438</v>
      </c>
      <c r="F33" s="177">
        <v>10000</v>
      </c>
      <c r="G33" s="177">
        <f t="shared" si="10"/>
        <v>-2063.4380000000001</v>
      </c>
      <c r="H33" s="178">
        <f t="shared" si="11"/>
        <v>-0.17104891656922347</v>
      </c>
      <c r="I33" s="191">
        <f>F33</f>
        <v>10000</v>
      </c>
      <c r="J33" s="204" t="e">
        <f t="shared" ref="J33" si="14">IF(C33="Y",(I33-($I$63*(B33/$B$59))),I33)</f>
        <v>#REF!</v>
      </c>
      <c r="M33" s="204" t="e">
        <f t="shared" si="13"/>
        <v>#REF!</v>
      </c>
      <c r="Z33" s="192"/>
      <c r="AA33" s="199"/>
      <c r="AB33" s="192"/>
    </row>
    <row r="34" spans="2:28" ht="15.75" thickBot="1" x14ac:dyDescent="0.3">
      <c r="D34" s="179" t="s">
        <v>909</v>
      </c>
      <c r="E34" s="157">
        <f>SUM(E27:E33)</f>
        <v>7243861.9060788145</v>
      </c>
      <c r="F34" s="157">
        <f>SUM(F27:F33)</f>
        <v>7749428.0492286365</v>
      </c>
      <c r="G34" s="180">
        <f t="shared" si="10"/>
        <v>505566.14314982202</v>
      </c>
      <c r="H34" s="164">
        <f t="shared" si="11"/>
        <v>6.979234967546348E-2</v>
      </c>
      <c r="I34" s="196">
        <f>SUM(I27:I33)</f>
        <v>7559428.0492286365</v>
      </c>
      <c r="J34" s="203" t="e">
        <f>SUM(J27:J33)</f>
        <v>#REF!</v>
      </c>
      <c r="M34" s="205" t="e">
        <f t="shared" si="13"/>
        <v>#REF!</v>
      </c>
      <c r="Z34" s="192"/>
      <c r="AA34" s="199"/>
      <c r="AB34" s="192"/>
    </row>
    <row r="35" spans="2:28" ht="15.75" thickBot="1" x14ac:dyDescent="0.3">
      <c r="D35" s="179" t="s">
        <v>910</v>
      </c>
      <c r="E35" s="181">
        <f>E34/E$61</f>
        <v>0.22318499114030604</v>
      </c>
      <c r="F35" s="181">
        <f t="shared" ref="F35:G35" si="15">F34/F$61</f>
        <v>0.22785913415457121</v>
      </c>
      <c r="G35" s="181">
        <f t="shared" si="15"/>
        <v>0.32554772843824908</v>
      </c>
      <c r="H35" s="181">
        <f>H34/H$61</f>
        <v>1.4586452555565994</v>
      </c>
      <c r="I35" s="170" t="e">
        <f>I34/$I$61</f>
        <v>#REF!</v>
      </c>
      <c r="J35" s="170" t="e">
        <f>J34/$I$61</f>
        <v>#REF!</v>
      </c>
      <c r="Z35" s="192"/>
      <c r="AA35" s="199"/>
      <c r="AB35" s="192"/>
    </row>
    <row r="36" spans="2:28" ht="15.75" thickBot="1" x14ac:dyDescent="0.3">
      <c r="D36" s="215" t="s">
        <v>911</v>
      </c>
      <c r="E36" s="216"/>
      <c r="F36" s="216"/>
      <c r="G36" s="216"/>
      <c r="H36" s="217"/>
      <c r="Z36" s="192"/>
      <c r="AA36" s="199"/>
      <c r="AB36" s="192"/>
    </row>
    <row r="37" spans="2:28" ht="30.75" customHeight="1" thickBot="1" x14ac:dyDescent="0.3">
      <c r="D37" s="153" t="str">
        <f>D26</f>
        <v>Budget Category</v>
      </c>
      <c r="E37" s="154" t="str">
        <f t="shared" ref="E37:H37" si="16">E26</f>
        <v>2017-18 Adopted Budget</v>
      </c>
      <c r="F37" s="154" t="str">
        <f t="shared" si="16"/>
        <v>2018-19 Budget</v>
      </c>
      <c r="G37" s="182" t="str">
        <f>G26</f>
        <v>Inc./Dec. ($)</v>
      </c>
      <c r="H37" s="155" t="str">
        <f t="shared" si="16"/>
        <v>Inc./Dec. (%)</v>
      </c>
      <c r="I37" s="193" t="s">
        <v>915</v>
      </c>
      <c r="J37" s="193" t="s">
        <v>915</v>
      </c>
      <c r="K37" s="154" t="s">
        <v>894</v>
      </c>
      <c r="L37" s="155" t="s">
        <v>895</v>
      </c>
      <c r="Z37" s="192"/>
      <c r="AA37" s="199"/>
      <c r="AB37" s="192"/>
    </row>
    <row r="38" spans="2:28" x14ac:dyDescent="0.25">
      <c r="B38" s="191">
        <f t="shared" ref="B38:B58" si="17">IF(C38="Y",F38,0)</f>
        <v>0</v>
      </c>
      <c r="D38" s="159" t="s">
        <v>912</v>
      </c>
      <c r="E38" s="176">
        <v>710396.72985</v>
      </c>
      <c r="F38" s="176">
        <v>753359.19828999997</v>
      </c>
      <c r="G38" s="176">
        <f t="shared" ref="G38:G59" si="18">F38-E38</f>
        <v>42962.468439999968</v>
      </c>
      <c r="H38" s="161">
        <f t="shared" ref="H38:H59" si="19">(F38-E38)/E38</f>
        <v>6.0476726081032883E-2</v>
      </c>
      <c r="I38" s="191" t="e">
        <f>F38*($I$59/$F$59)</f>
        <v>#REF!</v>
      </c>
      <c r="J38" s="191" t="e">
        <f t="shared" ref="J38:J57" si="20">IF(C38="Y",(I38-($I$63*(B38/$B$59))),I38)</f>
        <v>#REF!</v>
      </c>
      <c r="K38" s="77" t="e">
        <f>J38-I38</f>
        <v>#REF!</v>
      </c>
      <c r="L38" s="170" t="e">
        <f>K38/E38</f>
        <v>#REF!</v>
      </c>
      <c r="M38" s="204" t="e">
        <f>J38-F38</f>
        <v>#REF!</v>
      </c>
      <c r="Z38" s="192"/>
      <c r="AA38" s="199"/>
      <c r="AB38" s="192"/>
    </row>
    <row r="39" spans="2:28" x14ac:dyDescent="0.25">
      <c r="B39" s="191">
        <f t="shared" si="17"/>
        <v>0</v>
      </c>
      <c r="D39" s="149" t="s">
        <v>897</v>
      </c>
      <c r="E39" s="99">
        <v>691606.47591632511</v>
      </c>
      <c r="F39" s="99">
        <v>683729.49890637433</v>
      </c>
      <c r="G39" s="99">
        <f t="shared" si="18"/>
        <v>-7876.9770099507878</v>
      </c>
      <c r="H39" s="166">
        <f t="shared" si="19"/>
        <v>-1.1389391632740862E-2</v>
      </c>
      <c r="I39" s="191" t="e">
        <f t="shared" ref="I39:I58" si="21">F39*($I$59/$F$59)</f>
        <v>#REF!</v>
      </c>
      <c r="J39" s="191" t="e">
        <f t="shared" si="20"/>
        <v>#REF!</v>
      </c>
      <c r="K39" s="77" t="e">
        <f t="shared" ref="K39:K59" si="22">J39-I39</f>
        <v>#REF!</v>
      </c>
      <c r="L39" s="170" t="e">
        <f t="shared" ref="L39:L59" si="23">K39/E39</f>
        <v>#REF!</v>
      </c>
      <c r="M39" s="204" t="e">
        <f t="shared" ref="M39:M59" si="24">J39-F39</f>
        <v>#REF!</v>
      </c>
      <c r="Z39" s="192"/>
      <c r="AA39" s="199"/>
      <c r="AB39" s="192"/>
    </row>
    <row r="40" spans="2:28" x14ac:dyDescent="0.25">
      <c r="B40" s="191">
        <f t="shared" si="17"/>
        <v>0</v>
      </c>
      <c r="D40" s="149" t="s">
        <v>273</v>
      </c>
      <c r="E40" s="99">
        <v>404415.77439999999</v>
      </c>
      <c r="F40" s="99">
        <v>454760.04000000004</v>
      </c>
      <c r="G40" s="99">
        <f t="shared" si="18"/>
        <v>50344.265600000042</v>
      </c>
      <c r="H40" s="162">
        <f t="shared" si="19"/>
        <v>0.12448640430678523</v>
      </c>
      <c r="I40" s="191" t="e">
        <f t="shared" si="21"/>
        <v>#REF!</v>
      </c>
      <c r="J40" s="191" t="e">
        <f t="shared" si="20"/>
        <v>#REF!</v>
      </c>
      <c r="K40" s="77" t="e">
        <f t="shared" si="22"/>
        <v>#REF!</v>
      </c>
      <c r="L40" s="170" t="e">
        <f t="shared" si="23"/>
        <v>#REF!</v>
      </c>
      <c r="M40" s="204" t="e">
        <f t="shared" si="24"/>
        <v>#REF!</v>
      </c>
      <c r="Z40" s="192"/>
      <c r="AA40" s="199"/>
      <c r="AB40" s="192"/>
    </row>
    <row r="41" spans="2:28" x14ac:dyDescent="0.25">
      <c r="B41" s="191">
        <f t="shared" si="17"/>
        <v>0</v>
      </c>
      <c r="D41" s="149" t="s">
        <v>275</v>
      </c>
      <c r="E41" s="99">
        <v>356541</v>
      </c>
      <c r="F41" s="99">
        <v>392000</v>
      </c>
      <c r="G41" s="99">
        <f t="shared" si="18"/>
        <v>35459</v>
      </c>
      <c r="H41" s="162">
        <f t="shared" si="19"/>
        <v>9.9452797854945152E-2</v>
      </c>
      <c r="I41" s="191" t="e">
        <f t="shared" si="21"/>
        <v>#REF!</v>
      </c>
      <c r="J41" s="191" t="e">
        <f t="shared" si="20"/>
        <v>#REF!</v>
      </c>
      <c r="K41" s="77" t="e">
        <f t="shared" si="22"/>
        <v>#REF!</v>
      </c>
      <c r="L41" s="170" t="e">
        <f t="shared" si="23"/>
        <v>#REF!</v>
      </c>
      <c r="M41" s="204" t="e">
        <f t="shared" si="24"/>
        <v>#REF!</v>
      </c>
      <c r="Z41" s="192"/>
      <c r="AA41" s="199"/>
      <c r="AB41" s="192"/>
    </row>
    <row r="42" spans="2:28" x14ac:dyDescent="0.25">
      <c r="B42" s="191">
        <f t="shared" si="17"/>
        <v>0</v>
      </c>
      <c r="D42" s="149" t="s">
        <v>306</v>
      </c>
      <c r="E42" s="99">
        <v>372843</v>
      </c>
      <c r="F42" s="99">
        <v>372100</v>
      </c>
      <c r="G42" s="99">
        <f t="shared" si="18"/>
        <v>-743</v>
      </c>
      <c r="H42" s="166">
        <f t="shared" si="19"/>
        <v>-1.9927958953232325E-3</v>
      </c>
      <c r="I42" s="191" t="e">
        <f t="shared" si="21"/>
        <v>#REF!</v>
      </c>
      <c r="J42" s="191" t="e">
        <f t="shared" si="20"/>
        <v>#REF!</v>
      </c>
      <c r="K42" s="77" t="e">
        <f t="shared" si="22"/>
        <v>#REF!</v>
      </c>
      <c r="L42" s="170" t="e">
        <f t="shared" si="23"/>
        <v>#REF!</v>
      </c>
      <c r="M42" s="204" t="e">
        <f t="shared" si="24"/>
        <v>#REF!</v>
      </c>
      <c r="Z42" s="192"/>
      <c r="AA42" s="199"/>
      <c r="AB42" s="192"/>
    </row>
    <row r="43" spans="2:28" x14ac:dyDescent="0.25">
      <c r="B43" s="191">
        <f t="shared" si="17"/>
        <v>0</v>
      </c>
      <c r="D43" s="149" t="s">
        <v>280</v>
      </c>
      <c r="E43" s="99">
        <v>329399.82500000001</v>
      </c>
      <c r="F43" s="99">
        <v>355933.12599999993</v>
      </c>
      <c r="G43" s="99">
        <f t="shared" si="18"/>
        <v>26533.300999999919</v>
      </c>
      <c r="H43" s="162">
        <f t="shared" si="19"/>
        <v>8.0550440486724356E-2</v>
      </c>
      <c r="I43" s="191" t="e">
        <f t="shared" si="21"/>
        <v>#REF!</v>
      </c>
      <c r="J43" s="191" t="e">
        <f t="shared" si="20"/>
        <v>#REF!</v>
      </c>
      <c r="K43" s="77" t="e">
        <f t="shared" si="22"/>
        <v>#REF!</v>
      </c>
      <c r="L43" s="170" t="e">
        <f t="shared" si="23"/>
        <v>#REF!</v>
      </c>
      <c r="M43" s="204" t="e">
        <f t="shared" si="24"/>
        <v>#REF!</v>
      </c>
      <c r="Z43" s="192"/>
      <c r="AA43" s="199"/>
      <c r="AB43" s="192"/>
    </row>
    <row r="44" spans="2:28" x14ac:dyDescent="0.25">
      <c r="B44" s="191">
        <f t="shared" si="17"/>
        <v>0</v>
      </c>
      <c r="D44" s="149" t="s">
        <v>277</v>
      </c>
      <c r="E44" s="99">
        <v>267976.96999999997</v>
      </c>
      <c r="F44" s="99">
        <v>269795</v>
      </c>
      <c r="G44" s="99">
        <f t="shared" si="18"/>
        <v>1818.0300000000279</v>
      </c>
      <c r="H44" s="162">
        <f t="shared" si="19"/>
        <v>6.7842770220143478E-3</v>
      </c>
      <c r="I44" s="191" t="e">
        <f t="shared" si="21"/>
        <v>#REF!</v>
      </c>
      <c r="J44" s="191" t="e">
        <f t="shared" si="20"/>
        <v>#REF!</v>
      </c>
      <c r="K44" s="77" t="e">
        <f t="shared" si="22"/>
        <v>#REF!</v>
      </c>
      <c r="L44" s="170" t="e">
        <f t="shared" si="23"/>
        <v>#REF!</v>
      </c>
      <c r="M44" s="204" t="e">
        <f t="shared" si="24"/>
        <v>#REF!</v>
      </c>
    </row>
    <row r="45" spans="2:28" x14ac:dyDescent="0.25">
      <c r="B45" s="191">
        <f t="shared" si="17"/>
        <v>0</v>
      </c>
      <c r="D45" s="149" t="s">
        <v>303</v>
      </c>
      <c r="E45" s="99">
        <v>43599</v>
      </c>
      <c r="F45" s="99">
        <v>178500</v>
      </c>
      <c r="G45" s="99">
        <f t="shared" si="18"/>
        <v>134901</v>
      </c>
      <c r="H45" s="162">
        <f t="shared" si="19"/>
        <v>3.0941305993256725</v>
      </c>
      <c r="I45" s="191" t="e">
        <f t="shared" si="21"/>
        <v>#REF!</v>
      </c>
      <c r="J45" s="191" t="e">
        <f t="shared" si="20"/>
        <v>#REF!</v>
      </c>
      <c r="K45" s="77" t="e">
        <f t="shared" si="22"/>
        <v>#REF!</v>
      </c>
      <c r="L45" s="170" t="e">
        <f t="shared" si="23"/>
        <v>#REF!</v>
      </c>
      <c r="M45" s="204" t="e">
        <f t="shared" si="24"/>
        <v>#REF!</v>
      </c>
    </row>
    <row r="46" spans="2:28" x14ac:dyDescent="0.25">
      <c r="B46" s="191">
        <f t="shared" si="17"/>
        <v>0</v>
      </c>
      <c r="D46" s="149" t="s">
        <v>276</v>
      </c>
      <c r="E46" s="99">
        <v>124427.03600000001</v>
      </c>
      <c r="F46" s="99">
        <v>127957</v>
      </c>
      <c r="G46" s="99">
        <f t="shared" si="18"/>
        <v>3529.9639999999927</v>
      </c>
      <c r="H46" s="162">
        <f t="shared" si="19"/>
        <v>2.8369750767027774E-2</v>
      </c>
      <c r="I46" s="191" t="e">
        <f t="shared" si="21"/>
        <v>#REF!</v>
      </c>
      <c r="J46" s="191" t="e">
        <f t="shared" si="20"/>
        <v>#REF!</v>
      </c>
      <c r="K46" s="77" t="e">
        <f t="shared" si="22"/>
        <v>#REF!</v>
      </c>
      <c r="L46" s="170" t="e">
        <f t="shared" si="23"/>
        <v>#REF!</v>
      </c>
      <c r="M46" s="204" t="e">
        <f t="shared" si="24"/>
        <v>#REF!</v>
      </c>
    </row>
    <row r="47" spans="2:28" x14ac:dyDescent="0.25">
      <c r="B47" s="191">
        <f t="shared" si="17"/>
        <v>0</v>
      </c>
      <c r="D47" s="149" t="s">
        <v>312</v>
      </c>
      <c r="E47" s="99">
        <v>63762.079999999994</v>
      </c>
      <c r="F47" s="99">
        <v>79751.75</v>
      </c>
      <c r="G47" s="99">
        <f t="shared" si="18"/>
        <v>15989.670000000006</v>
      </c>
      <c r="H47" s="162">
        <f t="shared" si="19"/>
        <v>0.25077083432660929</v>
      </c>
      <c r="I47" s="191" t="e">
        <f t="shared" si="21"/>
        <v>#REF!</v>
      </c>
      <c r="J47" s="191" t="e">
        <f t="shared" si="20"/>
        <v>#REF!</v>
      </c>
      <c r="K47" s="77" t="e">
        <f t="shared" si="22"/>
        <v>#REF!</v>
      </c>
      <c r="L47" s="170" t="e">
        <f t="shared" si="23"/>
        <v>#REF!</v>
      </c>
      <c r="M47" s="204" t="e">
        <f t="shared" si="24"/>
        <v>#REF!</v>
      </c>
    </row>
    <row r="48" spans="2:28" x14ac:dyDescent="0.25">
      <c r="B48" s="191">
        <f t="shared" si="17"/>
        <v>0</v>
      </c>
      <c r="D48" s="149" t="s">
        <v>299</v>
      </c>
      <c r="E48" s="99">
        <v>73357.52</v>
      </c>
      <c r="F48" s="99">
        <v>76360.679000000004</v>
      </c>
      <c r="G48" s="99">
        <f t="shared" si="18"/>
        <v>3003.1589999999997</v>
      </c>
      <c r="H48" s="162">
        <f t="shared" si="19"/>
        <v>4.0938665865476363E-2</v>
      </c>
      <c r="I48" s="191" t="e">
        <f t="shared" si="21"/>
        <v>#REF!</v>
      </c>
      <c r="J48" s="191" t="e">
        <f t="shared" si="20"/>
        <v>#REF!</v>
      </c>
      <c r="K48" s="77" t="e">
        <f t="shared" si="22"/>
        <v>#REF!</v>
      </c>
      <c r="L48" s="170" t="e">
        <f t="shared" si="23"/>
        <v>#REF!</v>
      </c>
      <c r="M48" s="204" t="e">
        <f t="shared" si="24"/>
        <v>#REF!</v>
      </c>
    </row>
    <row r="49" spans="2:14" x14ac:dyDescent="0.25">
      <c r="B49" s="191">
        <f t="shared" si="17"/>
        <v>0</v>
      </c>
      <c r="D49" s="149" t="s">
        <v>296</v>
      </c>
      <c r="E49" s="99">
        <v>79573</v>
      </c>
      <c r="F49" s="99">
        <v>70000</v>
      </c>
      <c r="G49" s="99">
        <f t="shared" si="18"/>
        <v>-9573</v>
      </c>
      <c r="H49" s="166">
        <f t="shared" si="19"/>
        <v>-0.12030462594095988</v>
      </c>
      <c r="I49" s="191" t="e">
        <f t="shared" si="21"/>
        <v>#REF!</v>
      </c>
      <c r="J49" s="191" t="e">
        <f t="shared" si="20"/>
        <v>#REF!</v>
      </c>
      <c r="K49" s="77" t="e">
        <f t="shared" si="22"/>
        <v>#REF!</v>
      </c>
      <c r="L49" s="170" t="e">
        <f t="shared" si="23"/>
        <v>#REF!</v>
      </c>
      <c r="M49" s="204" t="e">
        <f t="shared" si="24"/>
        <v>#REF!</v>
      </c>
    </row>
    <row r="50" spans="2:14" x14ac:dyDescent="0.25">
      <c r="B50" s="191">
        <f t="shared" si="17"/>
        <v>0</v>
      </c>
      <c r="D50" s="149" t="s">
        <v>289</v>
      </c>
      <c r="E50" s="99">
        <v>107193.23</v>
      </c>
      <c r="F50" s="99">
        <v>49475</v>
      </c>
      <c r="G50" s="99">
        <f t="shared" si="18"/>
        <v>-57718.229999999996</v>
      </c>
      <c r="H50" s="166">
        <f t="shared" si="19"/>
        <v>-0.53845032937247994</v>
      </c>
      <c r="I50" s="191" t="e">
        <f t="shared" si="21"/>
        <v>#REF!</v>
      </c>
      <c r="J50" s="191" t="e">
        <f t="shared" si="20"/>
        <v>#REF!</v>
      </c>
      <c r="K50" s="77" t="e">
        <f t="shared" si="22"/>
        <v>#REF!</v>
      </c>
      <c r="L50" s="170" t="e">
        <f t="shared" si="23"/>
        <v>#REF!</v>
      </c>
      <c r="M50" s="204" t="e">
        <f t="shared" si="24"/>
        <v>#REF!</v>
      </c>
    </row>
    <row r="51" spans="2:14" x14ac:dyDescent="0.25">
      <c r="B51" s="191">
        <f t="shared" si="17"/>
        <v>0</v>
      </c>
      <c r="D51" s="149" t="s">
        <v>271</v>
      </c>
      <c r="E51" s="99">
        <v>40182.980000000003</v>
      </c>
      <c r="F51" s="99">
        <v>45500</v>
      </c>
      <c r="G51" s="99">
        <f t="shared" si="18"/>
        <v>5317.0199999999968</v>
      </c>
      <c r="H51" s="162">
        <f t="shared" si="19"/>
        <v>0.13232020123943014</v>
      </c>
      <c r="I51" s="191" t="e">
        <f t="shared" si="21"/>
        <v>#REF!</v>
      </c>
      <c r="J51" s="191" t="e">
        <f t="shared" si="20"/>
        <v>#REF!</v>
      </c>
      <c r="K51" s="77" t="e">
        <f t="shared" si="22"/>
        <v>#REF!</v>
      </c>
      <c r="L51" s="170" t="e">
        <f t="shared" si="23"/>
        <v>#REF!</v>
      </c>
      <c r="M51" s="204" t="e">
        <f t="shared" si="24"/>
        <v>#REF!</v>
      </c>
    </row>
    <row r="52" spans="2:14" x14ac:dyDescent="0.25">
      <c r="B52" s="191">
        <f t="shared" si="17"/>
        <v>0</v>
      </c>
      <c r="D52" s="149" t="s">
        <v>309</v>
      </c>
      <c r="E52" s="99">
        <v>26731.223399999999</v>
      </c>
      <c r="F52" s="99">
        <v>29956.809999999998</v>
      </c>
      <c r="G52" s="99">
        <f t="shared" si="18"/>
        <v>3225.5865999999987</v>
      </c>
      <c r="H52" s="162">
        <f t="shared" si="19"/>
        <v>0.12066737656309433</v>
      </c>
      <c r="I52" s="191" t="e">
        <f t="shared" si="21"/>
        <v>#REF!</v>
      </c>
      <c r="J52" s="191" t="e">
        <f t="shared" si="20"/>
        <v>#REF!</v>
      </c>
      <c r="K52" s="77" t="e">
        <f t="shared" si="22"/>
        <v>#REF!</v>
      </c>
      <c r="L52" s="170" t="e">
        <f t="shared" si="23"/>
        <v>#REF!</v>
      </c>
      <c r="M52" s="204" t="e">
        <f t="shared" si="24"/>
        <v>#REF!</v>
      </c>
    </row>
    <row r="53" spans="2:14" x14ac:dyDescent="0.25">
      <c r="B53" s="191">
        <f t="shared" si="17"/>
        <v>0</v>
      </c>
      <c r="D53" s="149" t="s">
        <v>272</v>
      </c>
      <c r="E53" s="99">
        <v>20333.54</v>
      </c>
      <c r="F53" s="99">
        <v>18700</v>
      </c>
      <c r="G53" s="99">
        <f t="shared" si="18"/>
        <v>-1633.5400000000009</v>
      </c>
      <c r="H53" s="166">
        <f t="shared" si="19"/>
        <v>-8.0337216244687384E-2</v>
      </c>
      <c r="I53" s="191" t="e">
        <f t="shared" si="21"/>
        <v>#REF!</v>
      </c>
      <c r="J53" s="191" t="e">
        <f t="shared" si="20"/>
        <v>#REF!</v>
      </c>
      <c r="K53" s="77" t="e">
        <f t="shared" si="22"/>
        <v>#REF!</v>
      </c>
      <c r="L53" s="170" t="e">
        <f t="shared" si="23"/>
        <v>#REF!</v>
      </c>
      <c r="M53" s="204" t="e">
        <f t="shared" si="24"/>
        <v>#REF!</v>
      </c>
    </row>
    <row r="54" spans="2:14" x14ac:dyDescent="0.25">
      <c r="B54" s="191">
        <f t="shared" si="17"/>
        <v>0</v>
      </c>
      <c r="D54" s="149" t="s">
        <v>302</v>
      </c>
      <c r="E54" s="99">
        <v>12936.36</v>
      </c>
      <c r="F54" s="99">
        <v>13000</v>
      </c>
      <c r="G54" s="99">
        <f t="shared" si="18"/>
        <v>63.639999999999418</v>
      </c>
      <c r="H54" s="162">
        <f t="shared" si="19"/>
        <v>4.9194672999204889E-3</v>
      </c>
      <c r="I54" s="191" t="e">
        <f t="shared" si="21"/>
        <v>#REF!</v>
      </c>
      <c r="J54" s="191" t="e">
        <f t="shared" si="20"/>
        <v>#REF!</v>
      </c>
      <c r="K54" s="77" t="e">
        <f t="shared" si="22"/>
        <v>#REF!</v>
      </c>
      <c r="L54" s="170" t="e">
        <f t="shared" si="23"/>
        <v>#REF!</v>
      </c>
      <c r="M54" s="204" t="e">
        <f t="shared" si="24"/>
        <v>#REF!</v>
      </c>
    </row>
    <row r="55" spans="2:14" x14ac:dyDescent="0.25">
      <c r="B55" s="191">
        <f t="shared" si="17"/>
        <v>0</v>
      </c>
      <c r="D55" s="149" t="s">
        <v>282</v>
      </c>
      <c r="E55" s="99">
        <v>5095.2</v>
      </c>
      <c r="F55" s="99">
        <v>6200</v>
      </c>
      <c r="G55" s="99">
        <f t="shared" si="18"/>
        <v>1104.8000000000002</v>
      </c>
      <c r="H55" s="162">
        <f t="shared" si="19"/>
        <v>0.21683152771235678</v>
      </c>
      <c r="I55" s="191" t="e">
        <f t="shared" si="21"/>
        <v>#REF!</v>
      </c>
      <c r="J55" s="191" t="e">
        <f t="shared" si="20"/>
        <v>#REF!</v>
      </c>
      <c r="K55" s="77" t="e">
        <f t="shared" si="22"/>
        <v>#REF!</v>
      </c>
      <c r="L55" s="170" t="e">
        <f t="shared" si="23"/>
        <v>#REF!</v>
      </c>
      <c r="M55" s="204" t="e">
        <f t="shared" si="24"/>
        <v>#REF!</v>
      </c>
    </row>
    <row r="56" spans="2:14" x14ac:dyDescent="0.25">
      <c r="B56" s="191">
        <f t="shared" si="17"/>
        <v>0</v>
      </c>
      <c r="D56" s="149" t="s">
        <v>301</v>
      </c>
      <c r="E56" s="99">
        <v>6241.2000000000007</v>
      </c>
      <c r="F56" s="99">
        <v>5898</v>
      </c>
      <c r="G56" s="99">
        <f t="shared" si="18"/>
        <v>-343.20000000000073</v>
      </c>
      <c r="H56" s="166">
        <f t="shared" si="19"/>
        <v>-5.4989425110555774E-2</v>
      </c>
      <c r="I56" s="191" t="e">
        <f t="shared" si="21"/>
        <v>#REF!</v>
      </c>
      <c r="J56" s="191" t="e">
        <f t="shared" si="20"/>
        <v>#REF!</v>
      </c>
      <c r="K56" s="77" t="e">
        <f t="shared" si="22"/>
        <v>#REF!</v>
      </c>
      <c r="L56" s="170" t="e">
        <f t="shared" si="23"/>
        <v>#REF!</v>
      </c>
      <c r="M56" s="204" t="e">
        <f t="shared" si="24"/>
        <v>#REF!</v>
      </c>
    </row>
    <row r="57" spans="2:14" x14ac:dyDescent="0.25">
      <c r="B57" s="191">
        <f t="shared" si="17"/>
        <v>0</v>
      </c>
      <c r="D57" s="149" t="s">
        <v>281</v>
      </c>
      <c r="E57" s="99">
        <v>4172.8280000000004</v>
      </c>
      <c r="F57" s="99">
        <v>4820</v>
      </c>
      <c r="G57" s="99">
        <f t="shared" si="18"/>
        <v>647.17199999999957</v>
      </c>
      <c r="H57" s="162">
        <f t="shared" si="19"/>
        <v>0.15509194244287075</v>
      </c>
      <c r="I57" s="191" t="e">
        <f t="shared" si="21"/>
        <v>#REF!</v>
      </c>
      <c r="J57" s="191" t="e">
        <f t="shared" si="20"/>
        <v>#REF!</v>
      </c>
      <c r="K57" s="77" t="e">
        <f t="shared" si="22"/>
        <v>#REF!</v>
      </c>
      <c r="L57" s="170" t="e">
        <f t="shared" si="23"/>
        <v>#REF!</v>
      </c>
      <c r="M57" s="204" t="e">
        <f t="shared" si="24"/>
        <v>#REF!</v>
      </c>
    </row>
    <row r="58" spans="2:14" ht="15.75" thickBot="1" x14ac:dyDescent="0.3">
      <c r="B58" s="191">
        <f t="shared" si="17"/>
        <v>0</v>
      </c>
      <c r="D58" s="150" t="s">
        <v>284</v>
      </c>
      <c r="E58" s="177">
        <v>2601</v>
      </c>
      <c r="F58" s="177">
        <v>2000</v>
      </c>
      <c r="G58" s="177">
        <f t="shared" si="18"/>
        <v>-601</v>
      </c>
      <c r="H58" s="178">
        <f t="shared" si="19"/>
        <v>-0.23106497500961168</v>
      </c>
      <c r="I58" s="191" t="e">
        <f t="shared" si="21"/>
        <v>#REF!</v>
      </c>
      <c r="J58" s="191" t="e">
        <f t="shared" ref="J58" si="25">IF(C58="Y",(I58-($I$63*(B58/$B$59))),I58)</f>
        <v>#REF!</v>
      </c>
      <c r="K58" s="77" t="e">
        <f t="shared" si="22"/>
        <v>#REF!</v>
      </c>
      <c r="L58" s="170" t="e">
        <f t="shared" si="23"/>
        <v>#REF!</v>
      </c>
      <c r="M58" s="204" t="e">
        <f t="shared" si="24"/>
        <v>#REF!</v>
      </c>
    </row>
    <row r="59" spans="2:14" ht="15.75" thickBot="1" x14ac:dyDescent="0.3">
      <c r="B59" s="191">
        <f>SUM(B4:B58)</f>
        <v>20841030.266894311</v>
      </c>
      <c r="D59" s="183" t="s">
        <v>913</v>
      </c>
      <c r="E59" s="184">
        <f>SUM(E38:E58)</f>
        <v>3743385.9725663257</v>
      </c>
      <c r="F59" s="184">
        <f>SUM(F38:F58)</f>
        <v>3989796.102196374</v>
      </c>
      <c r="G59" s="185">
        <f t="shared" si="18"/>
        <v>246410.12963004829</v>
      </c>
      <c r="H59" s="186">
        <f t="shared" si="19"/>
        <v>6.5825466953149558E-2</v>
      </c>
      <c r="I59" s="196" t="e">
        <f>$I$61*I60</f>
        <v>#REF!</v>
      </c>
      <c r="J59" s="203" t="e">
        <f>SUM(J38:J58)</f>
        <v>#REF!</v>
      </c>
      <c r="K59" s="77" t="e">
        <f t="shared" si="22"/>
        <v>#REF!</v>
      </c>
      <c r="L59" s="170" t="e">
        <f t="shared" si="23"/>
        <v>#REF!</v>
      </c>
      <c r="M59" s="205" t="e">
        <f t="shared" si="24"/>
        <v>#REF!</v>
      </c>
    </row>
    <row r="60" spans="2:14" ht="15.75" thickBot="1" x14ac:dyDescent="0.3">
      <c r="D60" s="183" t="s">
        <v>914</v>
      </c>
      <c r="E60" s="187">
        <f>E59/E$61</f>
        <v>0.11533455164583742</v>
      </c>
      <c r="F60" s="187">
        <f t="shared" ref="F60:G60" si="26">F59/F$61</f>
        <v>0.11731336551866432</v>
      </c>
      <c r="G60" s="187">
        <f t="shared" si="26"/>
        <v>0.15867015434509513</v>
      </c>
      <c r="H60" s="187">
        <f>H59/H$61</f>
        <v>1.3757382508611136</v>
      </c>
      <c r="I60" s="170">
        <f>E60</f>
        <v>0.11533455164583742</v>
      </c>
      <c r="J60" s="170" t="e">
        <f>J59/$I$61</f>
        <v>#REF!</v>
      </c>
    </row>
    <row r="61" spans="2:14" ht="15.75" thickBot="1" x14ac:dyDescent="0.3">
      <c r="D61" s="160" t="s">
        <v>890</v>
      </c>
      <c r="E61" s="188">
        <f>E23+E34+E59</f>
        <v>32456760.954525545</v>
      </c>
      <c r="F61" s="188">
        <f>F23+F34+F59</f>
        <v>34009731.837090679</v>
      </c>
      <c r="G61" s="189">
        <f>F61-E61</f>
        <v>1552970.8825651333</v>
      </c>
      <c r="H61" s="190">
        <f>(F61-E61)/E61</f>
        <v>4.7847377153283001E-2</v>
      </c>
      <c r="I61" s="197" t="e">
        <f>#REF!-(#REF!-#REF!)</f>
        <v>#REF!</v>
      </c>
      <c r="J61" s="188" t="e">
        <f>J23+J34+J59</f>
        <v>#REF!</v>
      </c>
      <c r="M61" s="188" t="e">
        <f>M23+M34+M59</f>
        <v>#REF!</v>
      </c>
      <c r="N61" s="191" t="e">
        <f>F61-J61</f>
        <v>#REF!</v>
      </c>
    </row>
    <row r="62" spans="2:14" x14ac:dyDescent="0.25">
      <c r="I62" s="195" t="e">
        <f>I59+I34+I23</f>
        <v>#REF!</v>
      </c>
      <c r="J62" s="195" t="e">
        <f>J59+J34+J23</f>
        <v>#REF!</v>
      </c>
    </row>
    <row r="63" spans="2:14" x14ac:dyDescent="0.25">
      <c r="I63" s="25" t="e">
        <f>I62-I61</f>
        <v>#REF!</v>
      </c>
      <c r="J63" s="25" t="e">
        <f>J62-I61</f>
        <v>#REF!</v>
      </c>
    </row>
    <row r="69" spans="4:11" ht="15.75" thickBot="1" x14ac:dyDescent="0.3"/>
    <row r="70" spans="4:11" ht="15.75" thickBot="1" x14ac:dyDescent="0.3">
      <c r="D70" s="87" t="s">
        <v>386</v>
      </c>
      <c r="E70" s="88" t="s">
        <v>387</v>
      </c>
      <c r="F70" s="88" t="s">
        <v>388</v>
      </c>
      <c r="G70" s="88" t="s">
        <v>888</v>
      </c>
      <c r="H70" s="88" t="s">
        <v>918</v>
      </c>
      <c r="I70" s="88" t="s">
        <v>389</v>
      </c>
      <c r="J70" s="91"/>
      <c r="K70" s="91" t="s">
        <v>393</v>
      </c>
    </row>
    <row r="71" spans="4:11" x14ac:dyDescent="0.25">
      <c r="D71" s="81" t="s">
        <v>203</v>
      </c>
      <c r="E71" s="93">
        <v>2</v>
      </c>
      <c r="F71" s="93" t="s">
        <v>272</v>
      </c>
      <c r="G71" s="93" t="s">
        <v>202</v>
      </c>
      <c r="H71" s="93" t="s">
        <v>920</v>
      </c>
      <c r="I71" s="93" t="s">
        <v>316</v>
      </c>
      <c r="J71" s="200"/>
      <c r="K71" s="97">
        <v>0</v>
      </c>
    </row>
    <row r="72" spans="4:11" x14ac:dyDescent="0.25">
      <c r="D72" s="78" t="s">
        <v>206</v>
      </c>
      <c r="E72" s="98">
        <v>2</v>
      </c>
      <c r="F72" s="98" t="s">
        <v>277</v>
      </c>
      <c r="G72" s="98" t="s">
        <v>202</v>
      </c>
      <c r="H72" s="93" t="s">
        <v>920</v>
      </c>
      <c r="I72" s="98" t="s">
        <v>316</v>
      </c>
      <c r="J72" s="201"/>
      <c r="K72" s="102">
        <v>0</v>
      </c>
    </row>
    <row r="73" spans="4:11" x14ac:dyDescent="0.25">
      <c r="D73" s="78" t="s">
        <v>207</v>
      </c>
      <c r="E73" s="98">
        <v>2</v>
      </c>
      <c r="F73" s="98" t="s">
        <v>273</v>
      </c>
      <c r="G73" s="98" t="s">
        <v>202</v>
      </c>
      <c r="H73" s="93" t="s">
        <v>920</v>
      </c>
      <c r="I73" s="98" t="s">
        <v>316</v>
      </c>
      <c r="J73" s="201"/>
      <c r="K73" s="102">
        <v>0</v>
      </c>
    </row>
    <row r="74" spans="4:11" x14ac:dyDescent="0.25">
      <c r="D74" s="78" t="s">
        <v>214</v>
      </c>
      <c r="E74" s="98">
        <v>2</v>
      </c>
      <c r="F74" s="98" t="s">
        <v>296</v>
      </c>
      <c r="G74" s="98" t="s">
        <v>202</v>
      </c>
      <c r="H74" s="93" t="s">
        <v>920</v>
      </c>
      <c r="I74" s="98" t="s">
        <v>316</v>
      </c>
      <c r="J74" s="201"/>
      <c r="K74" s="102">
        <v>0</v>
      </c>
    </row>
    <row r="75" spans="4:11" x14ac:dyDescent="0.25">
      <c r="D75" s="78" t="s">
        <v>216</v>
      </c>
      <c r="E75" s="98">
        <v>2</v>
      </c>
      <c r="F75" s="98" t="s">
        <v>299</v>
      </c>
      <c r="G75" s="98" t="s">
        <v>202</v>
      </c>
      <c r="H75" s="93" t="s">
        <v>920</v>
      </c>
      <c r="I75" s="98" t="s">
        <v>316</v>
      </c>
      <c r="J75" s="201"/>
      <c r="K75" s="102">
        <v>0</v>
      </c>
    </row>
    <row r="76" spans="4:11" hidden="1" x14ac:dyDescent="0.25">
      <c r="D76" s="78" t="s">
        <v>217</v>
      </c>
      <c r="E76" s="98">
        <v>2</v>
      </c>
      <c r="F76" s="98" t="s">
        <v>295</v>
      </c>
      <c r="G76" s="98" t="s">
        <v>887</v>
      </c>
      <c r="H76" s="93" t="s">
        <v>920</v>
      </c>
      <c r="I76" s="98" t="s">
        <v>316</v>
      </c>
      <c r="J76" s="201"/>
      <c r="K76" s="102">
        <v>80000</v>
      </c>
    </row>
    <row r="77" spans="4:11" hidden="1" x14ac:dyDescent="0.25">
      <c r="D77" s="78" t="s">
        <v>218</v>
      </c>
      <c r="E77" s="98">
        <v>2</v>
      </c>
      <c r="F77" s="98" t="s">
        <v>293</v>
      </c>
      <c r="G77" s="98" t="s">
        <v>887</v>
      </c>
      <c r="H77" s="93" t="s">
        <v>920</v>
      </c>
      <c r="I77" s="98" t="s">
        <v>316</v>
      </c>
      <c r="J77" s="201"/>
      <c r="K77" s="102">
        <v>10000</v>
      </c>
    </row>
    <row r="78" spans="4:11" x14ac:dyDescent="0.25">
      <c r="D78" s="78" t="s">
        <v>219</v>
      </c>
      <c r="E78" s="98">
        <v>2</v>
      </c>
      <c r="F78" s="98" t="s">
        <v>276</v>
      </c>
      <c r="G78" s="98" t="s">
        <v>202</v>
      </c>
      <c r="H78" s="93" t="s">
        <v>920</v>
      </c>
      <c r="I78" s="98" t="s">
        <v>316</v>
      </c>
      <c r="J78" s="201"/>
      <c r="K78" s="102">
        <v>0</v>
      </c>
    </row>
    <row r="79" spans="4:11" x14ac:dyDescent="0.25">
      <c r="D79" s="78" t="s">
        <v>226</v>
      </c>
      <c r="E79" s="98">
        <v>2</v>
      </c>
      <c r="F79" s="98" t="s">
        <v>280</v>
      </c>
      <c r="G79" s="98" t="s">
        <v>202</v>
      </c>
      <c r="H79" s="93" t="s">
        <v>920</v>
      </c>
      <c r="I79" s="98" t="s">
        <v>316</v>
      </c>
      <c r="J79" s="201"/>
      <c r="K79" s="102">
        <v>0</v>
      </c>
    </row>
    <row r="80" spans="4:11" x14ac:dyDescent="0.25">
      <c r="D80" s="78" t="s">
        <v>227</v>
      </c>
      <c r="E80" s="98">
        <v>2</v>
      </c>
      <c r="F80" s="98" t="s">
        <v>308</v>
      </c>
      <c r="G80" s="98" t="s">
        <v>202</v>
      </c>
      <c r="H80" s="93" t="s">
        <v>920</v>
      </c>
      <c r="I80" s="98" t="s">
        <v>316</v>
      </c>
      <c r="J80" s="201"/>
      <c r="K80" s="102">
        <v>0</v>
      </c>
    </row>
    <row r="81" spans="4:11" hidden="1" x14ac:dyDescent="0.25">
      <c r="D81" s="78" t="s">
        <v>231</v>
      </c>
      <c r="E81" s="98">
        <v>2</v>
      </c>
      <c r="F81" s="98" t="s">
        <v>310</v>
      </c>
      <c r="G81" s="98" t="s">
        <v>886</v>
      </c>
      <c r="H81" s="93" t="s">
        <v>920</v>
      </c>
      <c r="I81" s="98" t="s">
        <v>316</v>
      </c>
      <c r="J81" s="201"/>
      <c r="K81" s="102">
        <v>65000</v>
      </c>
    </row>
    <row r="82" spans="4:11" hidden="1" x14ac:dyDescent="0.25">
      <c r="D82" s="78" t="s">
        <v>232</v>
      </c>
      <c r="E82" s="98">
        <v>2</v>
      </c>
      <c r="F82" s="98" t="s">
        <v>297</v>
      </c>
      <c r="G82" s="98" t="s">
        <v>886</v>
      </c>
      <c r="H82" s="93" t="s">
        <v>920</v>
      </c>
      <c r="I82" s="98" t="s">
        <v>316</v>
      </c>
      <c r="J82" s="201"/>
      <c r="K82" s="102">
        <v>5000</v>
      </c>
    </row>
    <row r="83" spans="4:11" hidden="1" x14ac:dyDescent="0.25">
      <c r="D83" s="78" t="s">
        <v>235</v>
      </c>
      <c r="E83" s="98">
        <v>2</v>
      </c>
      <c r="F83" s="98" t="s">
        <v>311</v>
      </c>
      <c r="G83" s="98" t="s">
        <v>886</v>
      </c>
      <c r="H83" s="93" t="s">
        <v>920</v>
      </c>
      <c r="I83" s="98" t="s">
        <v>316</v>
      </c>
      <c r="J83" s="201"/>
      <c r="K83" s="102">
        <v>0</v>
      </c>
    </row>
    <row r="84" spans="4:11" hidden="1" x14ac:dyDescent="0.25">
      <c r="D84" s="78" t="s">
        <v>236</v>
      </c>
      <c r="E84" s="98">
        <v>2</v>
      </c>
      <c r="F84" s="98" t="s">
        <v>304</v>
      </c>
      <c r="G84" s="98" t="s">
        <v>886</v>
      </c>
      <c r="H84" s="93" t="s">
        <v>920</v>
      </c>
      <c r="I84" s="98" t="s">
        <v>316</v>
      </c>
      <c r="J84" s="201"/>
      <c r="K84" s="102">
        <v>0</v>
      </c>
    </row>
    <row r="85" spans="4:11" hidden="1" x14ac:dyDescent="0.25">
      <c r="D85" s="78" t="s">
        <v>237</v>
      </c>
      <c r="E85" s="98">
        <v>2</v>
      </c>
      <c r="F85" s="98" t="s">
        <v>279</v>
      </c>
      <c r="G85" s="98" t="s">
        <v>886</v>
      </c>
      <c r="H85" s="93" t="s">
        <v>920</v>
      </c>
      <c r="I85" s="98" t="s">
        <v>316</v>
      </c>
      <c r="J85" s="201"/>
      <c r="K85" s="102">
        <v>300000</v>
      </c>
    </row>
    <row r="86" spans="4:11" hidden="1" x14ac:dyDescent="0.25">
      <c r="D86" s="78" t="s">
        <v>239</v>
      </c>
      <c r="E86" s="98">
        <v>2</v>
      </c>
      <c r="F86" s="98" t="s">
        <v>287</v>
      </c>
      <c r="G86" s="98" t="s">
        <v>886</v>
      </c>
      <c r="H86" s="93" t="s">
        <v>920</v>
      </c>
      <c r="I86" s="98" t="s">
        <v>316</v>
      </c>
      <c r="J86" s="201"/>
      <c r="K86" s="102">
        <v>0</v>
      </c>
    </row>
    <row r="87" spans="4:11" hidden="1" x14ac:dyDescent="0.25">
      <c r="D87" s="78" t="s">
        <v>240</v>
      </c>
      <c r="E87" s="98">
        <v>2</v>
      </c>
      <c r="F87" s="98" t="s">
        <v>288</v>
      </c>
      <c r="G87" s="98" t="s">
        <v>886</v>
      </c>
      <c r="H87" s="93" t="s">
        <v>920</v>
      </c>
      <c r="I87" s="98" t="s">
        <v>316</v>
      </c>
      <c r="J87" s="201"/>
      <c r="K87" s="102">
        <v>0</v>
      </c>
    </row>
    <row r="88" spans="4:11" hidden="1" x14ac:dyDescent="0.25">
      <c r="D88" s="78" t="s">
        <v>245</v>
      </c>
      <c r="E88" s="98">
        <v>2</v>
      </c>
      <c r="F88" s="98" t="s">
        <v>291</v>
      </c>
      <c r="G88" s="98" t="s">
        <v>886</v>
      </c>
      <c r="H88" s="93" t="s">
        <v>920</v>
      </c>
      <c r="I88" s="98" t="s">
        <v>316</v>
      </c>
      <c r="J88" s="201"/>
      <c r="K88" s="102">
        <v>7000</v>
      </c>
    </row>
    <row r="89" spans="4:11" hidden="1" x14ac:dyDescent="0.25">
      <c r="D89" s="78" t="s">
        <v>246</v>
      </c>
      <c r="E89" s="98">
        <v>2</v>
      </c>
      <c r="F89" s="98" t="s">
        <v>283</v>
      </c>
      <c r="G89" s="98" t="s">
        <v>886</v>
      </c>
      <c r="H89" s="93" t="s">
        <v>920</v>
      </c>
      <c r="I89" s="98" t="s">
        <v>316</v>
      </c>
      <c r="J89" s="201"/>
      <c r="K89" s="102">
        <v>0</v>
      </c>
    </row>
    <row r="90" spans="4:11" hidden="1" x14ac:dyDescent="0.25">
      <c r="D90" s="78" t="s">
        <v>247</v>
      </c>
      <c r="E90" s="98">
        <v>2</v>
      </c>
      <c r="F90" s="98" t="s">
        <v>286</v>
      </c>
      <c r="G90" s="98" t="s">
        <v>886</v>
      </c>
      <c r="H90" s="93" t="s">
        <v>920</v>
      </c>
      <c r="I90" s="98" t="s">
        <v>316</v>
      </c>
      <c r="J90" s="201"/>
      <c r="K90" s="102">
        <v>0</v>
      </c>
    </row>
    <row r="91" spans="4:11" hidden="1" x14ac:dyDescent="0.25">
      <c r="D91" s="78" t="s">
        <v>248</v>
      </c>
      <c r="E91" s="98">
        <v>401</v>
      </c>
      <c r="F91" s="98" t="s">
        <v>283</v>
      </c>
      <c r="G91" s="98" t="s">
        <v>886</v>
      </c>
      <c r="H91" s="98" t="s">
        <v>920</v>
      </c>
      <c r="I91" s="98" t="s">
        <v>364</v>
      </c>
      <c r="J91" s="201"/>
      <c r="K91" s="102">
        <v>50000</v>
      </c>
    </row>
    <row r="92" spans="4:11" hidden="1" x14ac:dyDescent="0.25">
      <c r="D92" s="80" t="s">
        <v>266</v>
      </c>
      <c r="E92" s="105">
        <v>9</v>
      </c>
      <c r="F92" s="105" t="s">
        <v>315</v>
      </c>
      <c r="G92" s="98" t="s">
        <v>887</v>
      </c>
      <c r="H92" s="105" t="s">
        <v>920</v>
      </c>
      <c r="I92" s="105" t="s">
        <v>385</v>
      </c>
      <c r="J92" s="202"/>
      <c r="K92" s="109">
        <v>100000</v>
      </c>
    </row>
  </sheetData>
  <autoFilter ref="D70:K92">
    <filterColumn colId="3">
      <filters>
        <filter val="A"/>
      </filters>
    </filterColumn>
  </autoFilter>
  <mergeCells count="3">
    <mergeCell ref="D2:H2"/>
    <mergeCell ref="D25:H25"/>
    <mergeCell ref="D36:H3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3-Part Budget FINAL</vt:lpstr>
      <vt:lpstr>Sheet2</vt:lpstr>
      <vt:lpstr>Sheet3</vt:lpstr>
      <vt:lpstr>Sheet4</vt:lpstr>
      <vt:lpstr>Sheet5</vt:lpstr>
      <vt:lpstr>Sheet6</vt:lpstr>
      <vt:lpstr>3-Part Budget</vt:lpstr>
      <vt:lpstr>'3-Part Budget FINAL'!Print_Area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2018-04-20T15:52:37Z</cp:lastPrinted>
  <dcterms:created xsi:type="dcterms:W3CDTF">2018-04-11T16:40:51Z</dcterms:created>
  <dcterms:modified xsi:type="dcterms:W3CDTF">2018-04-20T15:53:08Z</dcterms:modified>
</cp:coreProperties>
</file>